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33.222\Dokumenty\Meldunek kwartalny\2025\IV\"/>
    </mc:Choice>
  </mc:AlternateContent>
  <xr:revisionPtr revIDLastSave="0" documentId="13_ncr:9_{464CFBCF-866C-4AE8-8393-BB8B13343488}" xr6:coauthVersionLast="47" xr6:coauthVersionMax="47" xr10:uidLastSave="{00000000-0000-0000-0000-000000000000}"/>
  <bookViews>
    <workbookView xWindow="-28920" yWindow="-120" windowWidth="29040" windowHeight="15720" xr2:uid="{DBD72221-2282-4928-B0A1-B010E546009E}"/>
  </bookViews>
  <sheets>
    <sheet name="rejestr_wyborcow_2025_kw_4_2026" sheetId="1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20" i="1"/>
  <c r="A21" i="1"/>
  <c r="A22" i="1"/>
  <c r="A23" i="1"/>
  <c r="A24" i="1"/>
  <c r="A25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5" i="1"/>
  <c r="A56" i="1"/>
  <c r="A57" i="1"/>
  <c r="A58" i="1"/>
  <c r="A59" i="1"/>
  <c r="A60" i="1"/>
  <c r="A61" i="1"/>
  <c r="A62" i="1"/>
  <c r="A63" i="1"/>
  <c r="A65" i="1"/>
  <c r="A66" i="1"/>
  <c r="A67" i="1"/>
  <c r="A68" i="1"/>
  <c r="A69" i="1"/>
  <c r="A70" i="1"/>
  <c r="A71" i="1"/>
  <c r="A72" i="1"/>
  <c r="A73" i="1"/>
  <c r="A75" i="1"/>
</calcChain>
</file>

<file path=xl/sharedStrings.xml><?xml version="1.0" encoding="utf-8"?>
<sst xmlns="http://schemas.openxmlformats.org/spreadsheetml/2006/main" count="217" uniqueCount="94">
  <si>
    <t>Kod TERYT</t>
  </si>
  <si>
    <t>Gmina</t>
  </si>
  <si>
    <t>Powiat</t>
  </si>
  <si>
    <t>Delegatura</t>
  </si>
  <si>
    <t>Liczba mieszkańców</t>
  </si>
  <si>
    <t>Liczba wyborców ogółem</t>
  </si>
  <si>
    <t>Liczba wyborców ujętych w stałym obwodzie w CRW z urzędu na podstawie adresu stałego zameldowania</t>
  </si>
  <si>
    <t>Liczba wyborców ujętych w stałym obwodzie w CRW na wniosek</t>
  </si>
  <si>
    <t>w tym liczba wyborców posiadających obywatelstwo krajów UE</t>
  </si>
  <si>
    <t>w tym liczba wyborców posiadających obywatelstwo UK</t>
  </si>
  <si>
    <t>Liczba osób pozbawionych prawa wybierania ogółem</t>
  </si>
  <si>
    <t>w tym liczba osób pozbawionych prawa wybierania posiadających obywatelstwo krajów UE</t>
  </si>
  <si>
    <t>w tym liczba osób pozbawionych prawa wybierania posiadających obywatelstwo UK</t>
  </si>
  <si>
    <t>Powiat garwoliński</t>
  </si>
  <si>
    <t>m. Garwolin</t>
  </si>
  <si>
    <t>garwoliński</t>
  </si>
  <si>
    <t>Siedlce</t>
  </si>
  <si>
    <t>m. Łaskarzew</t>
  </si>
  <si>
    <t>gm. Borowie</t>
  </si>
  <si>
    <t>gm. Garwolin</t>
  </si>
  <si>
    <t>gm. Górzno</t>
  </si>
  <si>
    <t>gm. Łaskarzew</t>
  </si>
  <si>
    <t>gm. Maciejowice</t>
  </si>
  <si>
    <t>gm. Miastków Kościelny</t>
  </si>
  <si>
    <t>gm. Parysów</t>
  </si>
  <si>
    <t>gm. Pilawa</t>
  </si>
  <si>
    <t>gm. Sobolew</t>
  </si>
  <si>
    <t>gm. Trojanów</t>
  </si>
  <si>
    <t>gm. Wilga</t>
  </si>
  <si>
    <t>gm. Żelechów</t>
  </si>
  <si>
    <t>Powiat łosicki</t>
  </si>
  <si>
    <t>gm. Huszlew</t>
  </si>
  <si>
    <t>łosicki</t>
  </si>
  <si>
    <t>gm. Łosice</t>
  </si>
  <si>
    <t>gm. Olszanka</t>
  </si>
  <si>
    <t>gm. Platerów</t>
  </si>
  <si>
    <t>gm. Sarnaki</t>
  </si>
  <si>
    <t>gm. Stara Kornica</t>
  </si>
  <si>
    <t>Powiat miński</t>
  </si>
  <si>
    <t>m. Mińsk Mazowiecki</t>
  </si>
  <si>
    <t>miński</t>
  </si>
  <si>
    <t>gm. Cegłów</t>
  </si>
  <si>
    <t>gm. Dębe Wielkie</t>
  </si>
  <si>
    <t>gm. Dobre</t>
  </si>
  <si>
    <t>gm. Halinów</t>
  </si>
  <si>
    <t>gm. Jakubów</t>
  </si>
  <si>
    <t>gm. Kałuszyn</t>
  </si>
  <si>
    <t>gm. Latowicz</t>
  </si>
  <si>
    <t>gm. Mińsk Mazowiecki</t>
  </si>
  <si>
    <t>gm. Mrozy</t>
  </si>
  <si>
    <t>gm. Siennica</t>
  </si>
  <si>
    <t>gm. Stanisławów</t>
  </si>
  <si>
    <t>m. Sulejówek</t>
  </si>
  <si>
    <t>Powiat siedlecki</t>
  </si>
  <si>
    <t>gm. Domanice</t>
  </si>
  <si>
    <t>siedlecki</t>
  </si>
  <si>
    <t>gm. Korczew</t>
  </si>
  <si>
    <t>gm. Kotuń</t>
  </si>
  <si>
    <t>gm. Mokobody</t>
  </si>
  <si>
    <t>gm. Mordy</t>
  </si>
  <si>
    <t>gm. Paprotnia</t>
  </si>
  <si>
    <t>gm. Przesmyki</t>
  </si>
  <si>
    <t>gm. Siedlce</t>
  </si>
  <si>
    <t>gm. Skórzec</t>
  </si>
  <si>
    <t>gm. Suchożebry</t>
  </si>
  <si>
    <t>gm. Wiśniew</t>
  </si>
  <si>
    <t>gm. Wodynie</t>
  </si>
  <si>
    <t>gm. Zbuczyn</t>
  </si>
  <si>
    <t>Powiat sokołowski</t>
  </si>
  <si>
    <t>m. Sokołów Podlaski</t>
  </si>
  <si>
    <t>sokołowski</t>
  </si>
  <si>
    <t>gm. Bielany</t>
  </si>
  <si>
    <t>gm. Ceranów</t>
  </si>
  <si>
    <t>gm. Jabłonna Lacka</t>
  </si>
  <si>
    <t>gm. Kosów Lacki</t>
  </si>
  <si>
    <t>gm. Repki</t>
  </si>
  <si>
    <t>gm. Sabnie</t>
  </si>
  <si>
    <t>gm. Sokołów Podlaski</t>
  </si>
  <si>
    <t>gm. Sterdyń</t>
  </si>
  <si>
    <t>Powiat węgrowski</t>
  </si>
  <si>
    <t>m. Węgrów</t>
  </si>
  <si>
    <t>węgrowski</t>
  </si>
  <si>
    <t>gm. Grębków</t>
  </si>
  <si>
    <t>gm. Korytnica</t>
  </si>
  <si>
    <t>gm. Liw</t>
  </si>
  <si>
    <t>gm. Łochów</t>
  </si>
  <si>
    <t>gm. Miedzna</t>
  </si>
  <si>
    <t>gm. Sadowne</t>
  </si>
  <si>
    <t>gm. Stoczek</t>
  </si>
  <si>
    <t>gm. Wierzbno</t>
  </si>
  <si>
    <t>Miasto na prawach powiatu</t>
  </si>
  <si>
    <t>m. Siedlce</t>
  </si>
  <si>
    <t>Suma</t>
  </si>
  <si>
    <t>Stan na dzień: 31.12.2025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</si>
</sst>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rgb="FFFA7D00"/>
      <name val="Aptos Narrow"/>
      <family val="2"/>
      <charset val="238"/>
      <scheme val="minor"/>
    </font>
    <font>
      <sz val="11"/>
      <color rgb="FFFA7D0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33" borderId="10" xfId="0" applyFill="1" applyBorder="1" applyAlignment="1">
      <alignment wrapText="1"/>
    </xf>
    <xf numFmtId="0" fontId="0" fillId="33" borderId="10" xfId="0" applyFill="1" applyBorder="1" applyAlignment="1">
      <alignment horizontal="center" wrapText="1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01172-2151-4738-A89C-364D3B4103F7}">
  <sheetPr>
    <pageSetUpPr fitToPage="1"/>
  </sheetPr>
  <dimension ref="A1:M76"/>
  <sheetViews>
    <sheetView tabSelected="1" zoomScaleNormal="100" workbookViewId="0">
      <selection activeCell="E4" sqref="E4"/>
    </sheetView>
  </sheetViews>
  <sheetFormatPr defaultRowHeight="14.5" x14ac:dyDescent="0.35"/>
  <cols>
    <col min="1" max="1" width="22.7265625" customWidth="1"/>
    <col min="2" max="2" width="20" bestFit="1" customWidth="1"/>
    <col min="3" max="3" width="9.81640625" style="1" bestFit="1" customWidth="1"/>
    <col min="4" max="4" width="10.26953125" style="1" customWidth="1"/>
    <col min="5" max="5" width="13.453125" customWidth="1"/>
    <col min="6" max="6" width="9.81640625" customWidth="1"/>
    <col min="7" max="7" width="16.26953125" customWidth="1"/>
    <col min="8" max="8" width="14.36328125" customWidth="1"/>
    <col min="9" max="9" width="13.36328125" customWidth="1"/>
    <col min="10" max="10" width="13.81640625" customWidth="1"/>
    <col min="11" max="11" width="13.1796875" customWidth="1"/>
    <col min="12" max="12" width="17.7265625" customWidth="1"/>
    <col min="13" max="13" width="16.453125" customWidth="1"/>
  </cols>
  <sheetData>
    <row r="1" spans="1:13" x14ac:dyDescent="0.35">
      <c r="A1" t="s">
        <v>93</v>
      </c>
    </row>
    <row r="3" spans="1:13" ht="101" customHeight="1" x14ac:dyDescent="0.3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</row>
    <row r="4" spans="1:13" x14ac:dyDescent="0.35">
      <c r="A4" s="5" t="s">
        <v>13</v>
      </c>
      <c r="B4" s="5"/>
      <c r="C4" s="6"/>
      <c r="D4" s="6"/>
      <c r="E4" s="5">
        <v>107065</v>
      </c>
      <c r="F4" s="5">
        <v>84218</v>
      </c>
      <c r="G4" s="5">
        <v>83119</v>
      </c>
      <c r="H4" s="5">
        <v>1099</v>
      </c>
      <c r="I4" s="5">
        <v>2</v>
      </c>
      <c r="J4" s="5">
        <v>0</v>
      </c>
      <c r="K4" s="5">
        <v>221</v>
      </c>
      <c r="L4" s="5">
        <v>0</v>
      </c>
      <c r="M4" s="5">
        <v>0</v>
      </c>
    </row>
    <row r="5" spans="1:13" x14ac:dyDescent="0.35">
      <c r="A5" s="3" t="str">
        <f>"140301"</f>
        <v>140301</v>
      </c>
      <c r="B5" s="3" t="s">
        <v>14</v>
      </c>
      <c r="C5" s="4" t="s">
        <v>15</v>
      </c>
      <c r="D5" s="4" t="s">
        <v>16</v>
      </c>
      <c r="E5" s="3">
        <v>16903</v>
      </c>
      <c r="F5" s="3">
        <v>13345</v>
      </c>
      <c r="G5" s="3">
        <v>13271</v>
      </c>
      <c r="H5" s="3">
        <v>74</v>
      </c>
      <c r="I5" s="3">
        <v>0</v>
      </c>
      <c r="J5" s="3">
        <v>0</v>
      </c>
      <c r="K5" s="3">
        <v>25</v>
      </c>
      <c r="L5" s="3">
        <v>0</v>
      </c>
      <c r="M5" s="3">
        <v>0</v>
      </c>
    </row>
    <row r="6" spans="1:13" x14ac:dyDescent="0.35">
      <c r="A6" s="3" t="str">
        <f>"140302"</f>
        <v>140302</v>
      </c>
      <c r="B6" s="3" t="s">
        <v>17</v>
      </c>
      <c r="C6" s="4" t="s">
        <v>15</v>
      </c>
      <c r="D6" s="4" t="s">
        <v>16</v>
      </c>
      <c r="E6" s="3">
        <v>4621</v>
      </c>
      <c r="F6" s="3">
        <v>3794</v>
      </c>
      <c r="G6" s="3">
        <v>3694</v>
      </c>
      <c r="H6" s="3">
        <v>100</v>
      </c>
      <c r="I6" s="3">
        <v>0</v>
      </c>
      <c r="J6" s="3">
        <v>0</v>
      </c>
      <c r="K6" s="3">
        <v>11</v>
      </c>
      <c r="L6" s="3">
        <v>0</v>
      </c>
      <c r="M6" s="3">
        <v>0</v>
      </c>
    </row>
    <row r="7" spans="1:13" x14ac:dyDescent="0.35">
      <c r="A7" s="3" t="str">
        <f>"140303"</f>
        <v>140303</v>
      </c>
      <c r="B7" s="3" t="s">
        <v>18</v>
      </c>
      <c r="C7" s="4" t="s">
        <v>15</v>
      </c>
      <c r="D7" s="4" t="s">
        <v>16</v>
      </c>
      <c r="E7" s="3">
        <v>5175</v>
      </c>
      <c r="F7" s="3">
        <v>4114</v>
      </c>
      <c r="G7" s="3">
        <v>4028</v>
      </c>
      <c r="H7" s="3">
        <v>86</v>
      </c>
      <c r="I7" s="3">
        <v>0</v>
      </c>
      <c r="J7" s="3">
        <v>0</v>
      </c>
      <c r="K7" s="3">
        <v>12</v>
      </c>
      <c r="L7" s="3">
        <v>0</v>
      </c>
      <c r="M7" s="3">
        <v>0</v>
      </c>
    </row>
    <row r="8" spans="1:13" x14ac:dyDescent="0.35">
      <c r="A8" s="3" t="str">
        <f>"140304"</f>
        <v>140304</v>
      </c>
      <c r="B8" s="3" t="s">
        <v>19</v>
      </c>
      <c r="C8" s="4" t="s">
        <v>15</v>
      </c>
      <c r="D8" s="4" t="s">
        <v>16</v>
      </c>
      <c r="E8" s="3">
        <v>13558</v>
      </c>
      <c r="F8" s="3">
        <v>10427</v>
      </c>
      <c r="G8" s="3">
        <v>10334</v>
      </c>
      <c r="H8" s="3">
        <v>93</v>
      </c>
      <c r="I8" s="3">
        <v>0</v>
      </c>
      <c r="J8" s="3">
        <v>0</v>
      </c>
      <c r="K8" s="3">
        <v>20</v>
      </c>
      <c r="L8" s="3">
        <v>0</v>
      </c>
      <c r="M8" s="3">
        <v>0</v>
      </c>
    </row>
    <row r="9" spans="1:13" x14ac:dyDescent="0.35">
      <c r="A9" s="3" t="str">
        <f>"140305"</f>
        <v>140305</v>
      </c>
      <c r="B9" s="3" t="s">
        <v>20</v>
      </c>
      <c r="C9" s="4" t="s">
        <v>15</v>
      </c>
      <c r="D9" s="4" t="s">
        <v>16</v>
      </c>
      <c r="E9" s="3">
        <v>6743</v>
      </c>
      <c r="F9" s="3">
        <v>5086</v>
      </c>
      <c r="G9" s="3">
        <v>5048</v>
      </c>
      <c r="H9" s="3">
        <v>38</v>
      </c>
      <c r="I9" s="3">
        <v>0</v>
      </c>
      <c r="J9" s="3">
        <v>0</v>
      </c>
      <c r="K9" s="3">
        <v>12</v>
      </c>
      <c r="L9" s="3">
        <v>0</v>
      </c>
      <c r="M9" s="3">
        <v>0</v>
      </c>
    </row>
    <row r="10" spans="1:13" x14ac:dyDescent="0.35">
      <c r="A10" s="3" t="str">
        <f>"140306"</f>
        <v>140306</v>
      </c>
      <c r="B10" s="3" t="s">
        <v>21</v>
      </c>
      <c r="C10" s="4" t="s">
        <v>15</v>
      </c>
      <c r="D10" s="4" t="s">
        <v>16</v>
      </c>
      <c r="E10" s="3">
        <v>5326</v>
      </c>
      <c r="F10" s="3">
        <v>4164</v>
      </c>
      <c r="G10" s="3">
        <v>4143</v>
      </c>
      <c r="H10" s="3">
        <v>21</v>
      </c>
      <c r="I10" s="3">
        <v>0</v>
      </c>
      <c r="J10" s="3">
        <v>0</v>
      </c>
      <c r="K10" s="3">
        <v>6</v>
      </c>
      <c r="L10" s="3">
        <v>0</v>
      </c>
      <c r="M10" s="3">
        <v>0</v>
      </c>
    </row>
    <row r="11" spans="1:13" x14ac:dyDescent="0.35">
      <c r="A11" s="3" t="str">
        <f>"140307"</f>
        <v>140307</v>
      </c>
      <c r="B11" s="3" t="s">
        <v>22</v>
      </c>
      <c r="C11" s="4" t="s">
        <v>15</v>
      </c>
      <c r="D11" s="4" t="s">
        <v>16</v>
      </c>
      <c r="E11" s="3">
        <v>6651</v>
      </c>
      <c r="F11" s="3">
        <v>5445</v>
      </c>
      <c r="G11" s="3">
        <v>5379</v>
      </c>
      <c r="H11" s="3">
        <v>66</v>
      </c>
      <c r="I11" s="3">
        <v>0</v>
      </c>
      <c r="J11" s="3">
        <v>0</v>
      </c>
      <c r="K11" s="3">
        <v>8</v>
      </c>
      <c r="L11" s="3">
        <v>0</v>
      </c>
      <c r="M11" s="3">
        <v>0</v>
      </c>
    </row>
    <row r="12" spans="1:13" x14ac:dyDescent="0.35">
      <c r="A12" s="3" t="str">
        <f>"140308"</f>
        <v>140308</v>
      </c>
      <c r="B12" s="3" t="s">
        <v>23</v>
      </c>
      <c r="C12" s="4" t="s">
        <v>15</v>
      </c>
      <c r="D12" s="4" t="s">
        <v>16</v>
      </c>
      <c r="E12" s="3">
        <v>4701</v>
      </c>
      <c r="F12" s="3">
        <v>3706</v>
      </c>
      <c r="G12" s="3">
        <v>3669</v>
      </c>
      <c r="H12" s="3">
        <v>37</v>
      </c>
      <c r="I12" s="3">
        <v>0</v>
      </c>
      <c r="J12" s="3">
        <v>0</v>
      </c>
      <c r="K12" s="3">
        <v>6</v>
      </c>
      <c r="L12" s="3">
        <v>0</v>
      </c>
      <c r="M12" s="3">
        <v>0</v>
      </c>
    </row>
    <row r="13" spans="1:13" x14ac:dyDescent="0.35">
      <c r="A13" s="3" t="str">
        <f>"140309"</f>
        <v>140309</v>
      </c>
      <c r="B13" s="3" t="s">
        <v>24</v>
      </c>
      <c r="C13" s="4" t="s">
        <v>15</v>
      </c>
      <c r="D13" s="4" t="s">
        <v>16</v>
      </c>
      <c r="E13" s="3">
        <v>4166</v>
      </c>
      <c r="F13" s="3">
        <v>3207</v>
      </c>
      <c r="G13" s="3">
        <v>3104</v>
      </c>
      <c r="H13" s="3">
        <v>103</v>
      </c>
      <c r="I13" s="3">
        <v>0</v>
      </c>
      <c r="J13" s="3">
        <v>0</v>
      </c>
      <c r="K13" s="3">
        <v>11</v>
      </c>
      <c r="L13" s="3">
        <v>0</v>
      </c>
      <c r="M13" s="3">
        <v>0</v>
      </c>
    </row>
    <row r="14" spans="1:13" x14ac:dyDescent="0.35">
      <c r="A14" s="3" t="str">
        <f>"140310"</f>
        <v>140310</v>
      </c>
      <c r="B14" s="3" t="s">
        <v>25</v>
      </c>
      <c r="C14" s="4" t="s">
        <v>15</v>
      </c>
      <c r="D14" s="4" t="s">
        <v>16</v>
      </c>
      <c r="E14" s="3">
        <v>10800</v>
      </c>
      <c r="F14" s="3">
        <v>8451</v>
      </c>
      <c r="G14" s="3">
        <v>8318</v>
      </c>
      <c r="H14" s="3">
        <v>133</v>
      </c>
      <c r="I14" s="3">
        <v>0</v>
      </c>
      <c r="J14" s="3">
        <v>0</v>
      </c>
      <c r="K14" s="3">
        <v>23</v>
      </c>
      <c r="L14" s="3">
        <v>0</v>
      </c>
      <c r="M14" s="3">
        <v>0</v>
      </c>
    </row>
    <row r="15" spans="1:13" x14ac:dyDescent="0.35">
      <c r="A15" s="3" t="str">
        <f>"140311"</f>
        <v>140311</v>
      </c>
      <c r="B15" s="3" t="s">
        <v>26</v>
      </c>
      <c r="C15" s="4" t="s">
        <v>15</v>
      </c>
      <c r="D15" s="4" t="s">
        <v>16</v>
      </c>
      <c r="E15" s="3">
        <v>8015</v>
      </c>
      <c r="F15" s="3">
        <v>6247</v>
      </c>
      <c r="G15" s="3">
        <v>6195</v>
      </c>
      <c r="H15" s="3">
        <v>52</v>
      </c>
      <c r="I15" s="3">
        <v>0</v>
      </c>
      <c r="J15" s="3">
        <v>0</v>
      </c>
      <c r="K15" s="3">
        <v>14</v>
      </c>
      <c r="L15" s="3">
        <v>0</v>
      </c>
      <c r="M15" s="3">
        <v>0</v>
      </c>
    </row>
    <row r="16" spans="1:13" x14ac:dyDescent="0.35">
      <c r="A16" s="3" t="str">
        <f>"140312"</f>
        <v>140312</v>
      </c>
      <c r="B16" s="3" t="s">
        <v>27</v>
      </c>
      <c r="C16" s="4" t="s">
        <v>15</v>
      </c>
      <c r="D16" s="4" t="s">
        <v>16</v>
      </c>
      <c r="E16" s="3">
        <v>7163</v>
      </c>
      <c r="F16" s="3">
        <v>5679</v>
      </c>
      <c r="G16" s="3">
        <v>5609</v>
      </c>
      <c r="H16" s="3">
        <v>70</v>
      </c>
      <c r="I16" s="3">
        <v>0</v>
      </c>
      <c r="J16" s="3">
        <v>0</v>
      </c>
      <c r="K16" s="3">
        <v>55</v>
      </c>
      <c r="L16" s="3">
        <v>0</v>
      </c>
      <c r="M16" s="3">
        <v>0</v>
      </c>
    </row>
    <row r="17" spans="1:13" x14ac:dyDescent="0.35">
      <c r="A17" s="3" t="str">
        <f>"140313"</f>
        <v>140313</v>
      </c>
      <c r="B17" s="3" t="s">
        <v>28</v>
      </c>
      <c r="C17" s="4" t="s">
        <v>15</v>
      </c>
      <c r="D17" s="4" t="s">
        <v>16</v>
      </c>
      <c r="E17" s="3">
        <v>5195</v>
      </c>
      <c r="F17" s="3">
        <v>4214</v>
      </c>
      <c r="G17" s="3">
        <v>4079</v>
      </c>
      <c r="H17" s="3">
        <v>135</v>
      </c>
      <c r="I17" s="3">
        <v>2</v>
      </c>
      <c r="J17" s="3">
        <v>0</v>
      </c>
      <c r="K17" s="3">
        <v>6</v>
      </c>
      <c r="L17" s="3">
        <v>0</v>
      </c>
      <c r="M17" s="3">
        <v>0</v>
      </c>
    </row>
    <row r="18" spans="1:13" x14ac:dyDescent="0.35">
      <c r="A18" s="3" t="str">
        <f>"140314"</f>
        <v>140314</v>
      </c>
      <c r="B18" s="3" t="s">
        <v>29</v>
      </c>
      <c r="C18" s="4" t="s">
        <v>15</v>
      </c>
      <c r="D18" s="4" t="s">
        <v>16</v>
      </c>
      <c r="E18" s="3">
        <v>8048</v>
      </c>
      <c r="F18" s="3">
        <v>6339</v>
      </c>
      <c r="G18" s="3">
        <v>6248</v>
      </c>
      <c r="H18" s="3">
        <v>91</v>
      </c>
      <c r="I18" s="3">
        <v>0</v>
      </c>
      <c r="J18" s="3">
        <v>0</v>
      </c>
      <c r="K18" s="3">
        <v>12</v>
      </c>
      <c r="L18" s="3">
        <v>0</v>
      </c>
      <c r="M18" s="3">
        <v>0</v>
      </c>
    </row>
    <row r="19" spans="1:13" x14ac:dyDescent="0.35">
      <c r="A19" s="5" t="s">
        <v>30</v>
      </c>
      <c r="B19" s="5"/>
      <c r="C19" s="6"/>
      <c r="D19" s="6"/>
      <c r="E19" s="5">
        <v>29108</v>
      </c>
      <c r="F19" s="5">
        <v>23673</v>
      </c>
      <c r="G19" s="5">
        <v>23420</v>
      </c>
      <c r="H19" s="5">
        <v>253</v>
      </c>
      <c r="I19" s="5">
        <v>1</v>
      </c>
      <c r="J19" s="5">
        <v>0</v>
      </c>
      <c r="K19" s="5">
        <v>70</v>
      </c>
      <c r="L19" s="5">
        <v>0</v>
      </c>
      <c r="M19" s="5">
        <v>0</v>
      </c>
    </row>
    <row r="20" spans="1:13" x14ac:dyDescent="0.35">
      <c r="A20" s="3" t="str">
        <f>"141001"</f>
        <v>141001</v>
      </c>
      <c r="B20" s="3" t="s">
        <v>31</v>
      </c>
      <c r="C20" s="4" t="s">
        <v>32</v>
      </c>
      <c r="D20" s="4" t="s">
        <v>16</v>
      </c>
      <c r="E20" s="3">
        <v>2663</v>
      </c>
      <c r="F20" s="3">
        <v>2128</v>
      </c>
      <c r="G20" s="3">
        <v>2108</v>
      </c>
      <c r="H20" s="3">
        <v>20</v>
      </c>
      <c r="I20" s="3">
        <v>0</v>
      </c>
      <c r="J20" s="3">
        <v>0</v>
      </c>
      <c r="K20" s="3">
        <v>6</v>
      </c>
      <c r="L20" s="3">
        <v>0</v>
      </c>
      <c r="M20" s="3">
        <v>0</v>
      </c>
    </row>
    <row r="21" spans="1:13" x14ac:dyDescent="0.35">
      <c r="A21" s="3" t="str">
        <f>"141002"</f>
        <v>141002</v>
      </c>
      <c r="B21" s="3" t="s">
        <v>33</v>
      </c>
      <c r="C21" s="4" t="s">
        <v>32</v>
      </c>
      <c r="D21" s="4" t="s">
        <v>16</v>
      </c>
      <c r="E21" s="3">
        <v>10330</v>
      </c>
      <c r="F21" s="3">
        <v>8344</v>
      </c>
      <c r="G21" s="3">
        <v>8294</v>
      </c>
      <c r="H21" s="3">
        <v>50</v>
      </c>
      <c r="I21" s="3">
        <v>0</v>
      </c>
      <c r="J21" s="3">
        <v>0</v>
      </c>
      <c r="K21" s="3">
        <v>22</v>
      </c>
      <c r="L21" s="3">
        <v>0</v>
      </c>
      <c r="M21" s="3">
        <v>0</v>
      </c>
    </row>
    <row r="22" spans="1:13" x14ac:dyDescent="0.35">
      <c r="A22" s="3" t="str">
        <f>"141003"</f>
        <v>141003</v>
      </c>
      <c r="B22" s="3" t="s">
        <v>34</v>
      </c>
      <c r="C22" s="4" t="s">
        <v>32</v>
      </c>
      <c r="D22" s="4" t="s">
        <v>16</v>
      </c>
      <c r="E22" s="3">
        <v>2854</v>
      </c>
      <c r="F22" s="3">
        <v>2259</v>
      </c>
      <c r="G22" s="3">
        <v>2243</v>
      </c>
      <c r="H22" s="3">
        <v>16</v>
      </c>
      <c r="I22" s="3">
        <v>0</v>
      </c>
      <c r="J22" s="3">
        <v>0</v>
      </c>
      <c r="K22" s="3">
        <v>8</v>
      </c>
      <c r="L22" s="3">
        <v>0</v>
      </c>
      <c r="M22" s="3">
        <v>0</v>
      </c>
    </row>
    <row r="23" spans="1:13" x14ac:dyDescent="0.35">
      <c r="A23" s="3" t="str">
        <f>"141004"</f>
        <v>141004</v>
      </c>
      <c r="B23" s="3" t="s">
        <v>35</v>
      </c>
      <c r="C23" s="4" t="s">
        <v>32</v>
      </c>
      <c r="D23" s="4" t="s">
        <v>16</v>
      </c>
      <c r="E23" s="3">
        <v>4533</v>
      </c>
      <c r="F23" s="3">
        <v>3658</v>
      </c>
      <c r="G23" s="3">
        <v>3623</v>
      </c>
      <c r="H23" s="3">
        <v>35</v>
      </c>
      <c r="I23" s="3">
        <v>0</v>
      </c>
      <c r="J23" s="3">
        <v>0</v>
      </c>
      <c r="K23" s="3">
        <v>16</v>
      </c>
      <c r="L23" s="3">
        <v>0</v>
      </c>
      <c r="M23" s="3">
        <v>0</v>
      </c>
    </row>
    <row r="24" spans="1:13" x14ac:dyDescent="0.35">
      <c r="A24" s="3" t="str">
        <f>"141005"</f>
        <v>141005</v>
      </c>
      <c r="B24" s="3" t="s">
        <v>36</v>
      </c>
      <c r="C24" s="4" t="s">
        <v>32</v>
      </c>
      <c r="D24" s="4" t="s">
        <v>16</v>
      </c>
      <c r="E24" s="3">
        <v>4280</v>
      </c>
      <c r="F24" s="3">
        <v>3681</v>
      </c>
      <c r="G24" s="3">
        <v>3575</v>
      </c>
      <c r="H24" s="3">
        <v>106</v>
      </c>
      <c r="I24" s="3">
        <v>1</v>
      </c>
      <c r="J24" s="3">
        <v>0</v>
      </c>
      <c r="K24" s="3">
        <v>13</v>
      </c>
      <c r="L24" s="3">
        <v>0</v>
      </c>
      <c r="M24" s="3">
        <v>0</v>
      </c>
    </row>
    <row r="25" spans="1:13" x14ac:dyDescent="0.35">
      <c r="A25" s="3" t="str">
        <f>"141006"</f>
        <v>141006</v>
      </c>
      <c r="B25" s="3" t="s">
        <v>37</v>
      </c>
      <c r="C25" s="4" t="s">
        <v>32</v>
      </c>
      <c r="D25" s="4" t="s">
        <v>16</v>
      </c>
      <c r="E25" s="3">
        <v>4448</v>
      </c>
      <c r="F25" s="3">
        <v>3603</v>
      </c>
      <c r="G25" s="3">
        <v>3577</v>
      </c>
      <c r="H25" s="3">
        <v>26</v>
      </c>
      <c r="I25" s="3">
        <v>0</v>
      </c>
      <c r="J25" s="3">
        <v>0</v>
      </c>
      <c r="K25" s="3">
        <v>5</v>
      </c>
      <c r="L25" s="3">
        <v>0</v>
      </c>
      <c r="M25" s="3">
        <v>0</v>
      </c>
    </row>
    <row r="26" spans="1:13" x14ac:dyDescent="0.35">
      <c r="A26" s="5" t="s">
        <v>38</v>
      </c>
      <c r="B26" s="5"/>
      <c r="C26" s="6"/>
      <c r="D26" s="6"/>
      <c r="E26" s="5">
        <v>151763</v>
      </c>
      <c r="F26" s="5">
        <v>119988</v>
      </c>
      <c r="G26" s="5">
        <v>117199</v>
      </c>
      <c r="H26" s="5">
        <v>2789</v>
      </c>
      <c r="I26" s="5">
        <v>9</v>
      </c>
      <c r="J26" s="5">
        <v>2</v>
      </c>
      <c r="K26" s="5">
        <v>412</v>
      </c>
      <c r="L26" s="5">
        <v>0</v>
      </c>
      <c r="M26" s="5">
        <v>0</v>
      </c>
    </row>
    <row r="27" spans="1:13" x14ac:dyDescent="0.35">
      <c r="A27" s="3" t="str">
        <f>"141201"</f>
        <v>141201</v>
      </c>
      <c r="B27" s="3" t="s">
        <v>39</v>
      </c>
      <c r="C27" s="4" t="s">
        <v>40</v>
      </c>
      <c r="D27" s="4" t="s">
        <v>16</v>
      </c>
      <c r="E27" s="3">
        <v>37267</v>
      </c>
      <c r="F27" s="3">
        <v>29879</v>
      </c>
      <c r="G27" s="3">
        <v>29505</v>
      </c>
      <c r="H27" s="3">
        <v>374</v>
      </c>
      <c r="I27" s="3">
        <v>2</v>
      </c>
      <c r="J27" s="3">
        <v>0</v>
      </c>
      <c r="K27" s="3">
        <v>77</v>
      </c>
      <c r="L27" s="3">
        <v>0</v>
      </c>
      <c r="M27" s="3">
        <v>0</v>
      </c>
    </row>
    <row r="28" spans="1:13" x14ac:dyDescent="0.35">
      <c r="A28" s="3" t="str">
        <f>"141204"</f>
        <v>141204</v>
      </c>
      <c r="B28" s="3" t="s">
        <v>41</v>
      </c>
      <c r="C28" s="4" t="s">
        <v>40</v>
      </c>
      <c r="D28" s="4" t="s">
        <v>16</v>
      </c>
      <c r="E28" s="3">
        <v>5911</v>
      </c>
      <c r="F28" s="3">
        <v>4705</v>
      </c>
      <c r="G28" s="3">
        <v>4640</v>
      </c>
      <c r="H28" s="3">
        <v>65</v>
      </c>
      <c r="I28" s="3">
        <v>0</v>
      </c>
      <c r="J28" s="3">
        <v>0</v>
      </c>
      <c r="K28" s="3">
        <v>121</v>
      </c>
      <c r="L28" s="3">
        <v>0</v>
      </c>
      <c r="M28" s="3">
        <v>0</v>
      </c>
    </row>
    <row r="29" spans="1:13" x14ac:dyDescent="0.35">
      <c r="A29" s="3" t="str">
        <f>"141205"</f>
        <v>141205</v>
      </c>
      <c r="B29" s="3" t="s">
        <v>42</v>
      </c>
      <c r="C29" s="4" t="s">
        <v>40</v>
      </c>
      <c r="D29" s="4" t="s">
        <v>16</v>
      </c>
      <c r="E29" s="3">
        <v>11446</v>
      </c>
      <c r="F29" s="3">
        <v>8677</v>
      </c>
      <c r="G29" s="3">
        <v>8348</v>
      </c>
      <c r="H29" s="3">
        <v>329</v>
      </c>
      <c r="I29" s="3">
        <v>0</v>
      </c>
      <c r="J29" s="3">
        <v>0</v>
      </c>
      <c r="K29" s="3">
        <v>21</v>
      </c>
      <c r="L29" s="3">
        <v>0</v>
      </c>
      <c r="M29" s="3">
        <v>0</v>
      </c>
    </row>
    <row r="30" spans="1:13" x14ac:dyDescent="0.35">
      <c r="A30" s="3" t="str">
        <f>"141206"</f>
        <v>141206</v>
      </c>
      <c r="B30" s="3" t="s">
        <v>43</v>
      </c>
      <c r="C30" s="4" t="s">
        <v>40</v>
      </c>
      <c r="D30" s="4" t="s">
        <v>16</v>
      </c>
      <c r="E30" s="3">
        <v>5955</v>
      </c>
      <c r="F30" s="3">
        <v>4783</v>
      </c>
      <c r="G30" s="3">
        <v>4617</v>
      </c>
      <c r="H30" s="3">
        <v>166</v>
      </c>
      <c r="I30" s="3">
        <v>0</v>
      </c>
      <c r="J30" s="3">
        <v>0</v>
      </c>
      <c r="K30" s="3">
        <v>17</v>
      </c>
      <c r="L30" s="3">
        <v>0</v>
      </c>
      <c r="M30" s="3">
        <v>0</v>
      </c>
    </row>
    <row r="31" spans="1:13" x14ac:dyDescent="0.35">
      <c r="A31" s="3" t="str">
        <f>"141207"</f>
        <v>141207</v>
      </c>
      <c r="B31" s="3" t="s">
        <v>44</v>
      </c>
      <c r="C31" s="4" t="s">
        <v>40</v>
      </c>
      <c r="D31" s="4" t="s">
        <v>16</v>
      </c>
      <c r="E31" s="3">
        <v>16731</v>
      </c>
      <c r="F31" s="3">
        <v>12998</v>
      </c>
      <c r="G31" s="3">
        <v>12493</v>
      </c>
      <c r="H31" s="3">
        <v>505</v>
      </c>
      <c r="I31" s="3">
        <v>3</v>
      </c>
      <c r="J31" s="3">
        <v>1</v>
      </c>
      <c r="K31" s="3">
        <v>26</v>
      </c>
      <c r="L31" s="3">
        <v>0</v>
      </c>
      <c r="M31" s="3">
        <v>0</v>
      </c>
    </row>
    <row r="32" spans="1:13" x14ac:dyDescent="0.35">
      <c r="A32" s="3" t="str">
        <f>"141208"</f>
        <v>141208</v>
      </c>
      <c r="B32" s="3" t="s">
        <v>45</v>
      </c>
      <c r="C32" s="4" t="s">
        <v>40</v>
      </c>
      <c r="D32" s="4" t="s">
        <v>16</v>
      </c>
      <c r="E32" s="3">
        <v>5058</v>
      </c>
      <c r="F32" s="3">
        <v>3939</v>
      </c>
      <c r="G32" s="3">
        <v>3865</v>
      </c>
      <c r="H32" s="3">
        <v>74</v>
      </c>
      <c r="I32" s="3">
        <v>0</v>
      </c>
      <c r="J32" s="3">
        <v>0</v>
      </c>
      <c r="K32" s="3">
        <v>14</v>
      </c>
      <c r="L32" s="3">
        <v>0</v>
      </c>
      <c r="M32" s="3">
        <v>0</v>
      </c>
    </row>
    <row r="33" spans="1:13" x14ac:dyDescent="0.35">
      <c r="A33" s="3" t="str">
        <f>"141209"</f>
        <v>141209</v>
      </c>
      <c r="B33" s="3" t="s">
        <v>46</v>
      </c>
      <c r="C33" s="4" t="s">
        <v>40</v>
      </c>
      <c r="D33" s="4" t="s">
        <v>16</v>
      </c>
      <c r="E33" s="3">
        <v>5461</v>
      </c>
      <c r="F33" s="3">
        <v>4459</v>
      </c>
      <c r="G33" s="3">
        <v>4370</v>
      </c>
      <c r="H33" s="3">
        <v>89</v>
      </c>
      <c r="I33" s="3">
        <v>1</v>
      </c>
      <c r="J33" s="3">
        <v>0</v>
      </c>
      <c r="K33" s="3">
        <v>14</v>
      </c>
      <c r="L33" s="3">
        <v>0</v>
      </c>
      <c r="M33" s="3">
        <v>0</v>
      </c>
    </row>
    <row r="34" spans="1:13" x14ac:dyDescent="0.35">
      <c r="A34" s="3" t="str">
        <f>"141210"</f>
        <v>141210</v>
      </c>
      <c r="B34" s="3" t="s">
        <v>47</v>
      </c>
      <c r="C34" s="4" t="s">
        <v>40</v>
      </c>
      <c r="D34" s="4" t="s">
        <v>16</v>
      </c>
      <c r="E34" s="3">
        <v>5202</v>
      </c>
      <c r="F34" s="3">
        <v>4132</v>
      </c>
      <c r="G34" s="3">
        <v>4081</v>
      </c>
      <c r="H34" s="3">
        <v>51</v>
      </c>
      <c r="I34" s="3">
        <v>0</v>
      </c>
      <c r="J34" s="3">
        <v>0</v>
      </c>
      <c r="K34" s="3">
        <v>9</v>
      </c>
      <c r="L34" s="3">
        <v>0</v>
      </c>
      <c r="M34" s="3">
        <v>0</v>
      </c>
    </row>
    <row r="35" spans="1:13" x14ac:dyDescent="0.35">
      <c r="A35" s="3" t="str">
        <f>"141211"</f>
        <v>141211</v>
      </c>
      <c r="B35" s="3" t="s">
        <v>48</v>
      </c>
      <c r="C35" s="4" t="s">
        <v>40</v>
      </c>
      <c r="D35" s="4" t="s">
        <v>16</v>
      </c>
      <c r="E35" s="3">
        <v>16025</v>
      </c>
      <c r="F35" s="3">
        <v>12501</v>
      </c>
      <c r="G35" s="3">
        <v>12344</v>
      </c>
      <c r="H35" s="3">
        <v>157</v>
      </c>
      <c r="I35" s="3">
        <v>0</v>
      </c>
      <c r="J35" s="3">
        <v>0</v>
      </c>
      <c r="K35" s="3">
        <v>15</v>
      </c>
      <c r="L35" s="3">
        <v>0</v>
      </c>
      <c r="M35" s="3">
        <v>0</v>
      </c>
    </row>
    <row r="36" spans="1:13" x14ac:dyDescent="0.35">
      <c r="A36" s="3" t="str">
        <f>"141212"</f>
        <v>141212</v>
      </c>
      <c r="B36" s="3" t="s">
        <v>49</v>
      </c>
      <c r="C36" s="4" t="s">
        <v>40</v>
      </c>
      <c r="D36" s="4" t="s">
        <v>16</v>
      </c>
      <c r="E36" s="3">
        <v>8447</v>
      </c>
      <c r="F36" s="3">
        <v>6736</v>
      </c>
      <c r="G36" s="3">
        <v>6653</v>
      </c>
      <c r="H36" s="3">
        <v>83</v>
      </c>
      <c r="I36" s="3">
        <v>0</v>
      </c>
      <c r="J36" s="3">
        <v>0</v>
      </c>
      <c r="K36" s="3">
        <v>16</v>
      </c>
      <c r="L36" s="3">
        <v>0</v>
      </c>
      <c r="M36" s="3">
        <v>0</v>
      </c>
    </row>
    <row r="37" spans="1:13" x14ac:dyDescent="0.35">
      <c r="A37" s="3" t="str">
        <f>"141213"</f>
        <v>141213</v>
      </c>
      <c r="B37" s="3" t="s">
        <v>50</v>
      </c>
      <c r="C37" s="4" t="s">
        <v>40</v>
      </c>
      <c r="D37" s="4" t="s">
        <v>16</v>
      </c>
      <c r="E37" s="3">
        <v>7620</v>
      </c>
      <c r="F37" s="3">
        <v>5867</v>
      </c>
      <c r="G37" s="3">
        <v>5724</v>
      </c>
      <c r="H37" s="3">
        <v>143</v>
      </c>
      <c r="I37" s="3">
        <v>0</v>
      </c>
      <c r="J37" s="3">
        <v>0</v>
      </c>
      <c r="K37" s="3">
        <v>46</v>
      </c>
      <c r="L37" s="3">
        <v>0</v>
      </c>
      <c r="M37" s="3">
        <v>0</v>
      </c>
    </row>
    <row r="38" spans="1:13" x14ac:dyDescent="0.35">
      <c r="A38" s="3" t="str">
        <f>"141214"</f>
        <v>141214</v>
      </c>
      <c r="B38" s="3" t="s">
        <v>51</v>
      </c>
      <c r="C38" s="4" t="s">
        <v>40</v>
      </c>
      <c r="D38" s="4" t="s">
        <v>16</v>
      </c>
      <c r="E38" s="3">
        <v>6932</v>
      </c>
      <c r="F38" s="3">
        <v>5458</v>
      </c>
      <c r="G38" s="3">
        <v>5245</v>
      </c>
      <c r="H38" s="3">
        <v>213</v>
      </c>
      <c r="I38" s="3">
        <v>0</v>
      </c>
      <c r="J38" s="3">
        <v>0</v>
      </c>
      <c r="K38" s="3">
        <v>11</v>
      </c>
      <c r="L38" s="3">
        <v>0</v>
      </c>
      <c r="M38" s="3">
        <v>0</v>
      </c>
    </row>
    <row r="39" spans="1:13" x14ac:dyDescent="0.35">
      <c r="A39" s="3" t="str">
        <f>"141215"</f>
        <v>141215</v>
      </c>
      <c r="B39" s="3" t="s">
        <v>52</v>
      </c>
      <c r="C39" s="4" t="s">
        <v>40</v>
      </c>
      <c r="D39" s="4" t="s">
        <v>16</v>
      </c>
      <c r="E39" s="3">
        <v>19708</v>
      </c>
      <c r="F39" s="3">
        <v>15854</v>
      </c>
      <c r="G39" s="3">
        <v>15314</v>
      </c>
      <c r="H39" s="3">
        <v>540</v>
      </c>
      <c r="I39" s="3">
        <v>3</v>
      </c>
      <c r="J39" s="3">
        <v>1</v>
      </c>
      <c r="K39" s="3">
        <v>25</v>
      </c>
      <c r="L39" s="3">
        <v>0</v>
      </c>
      <c r="M39" s="3">
        <v>0</v>
      </c>
    </row>
    <row r="40" spans="1:13" x14ac:dyDescent="0.35">
      <c r="A40" s="5" t="s">
        <v>53</v>
      </c>
      <c r="B40" s="5"/>
      <c r="C40" s="6"/>
      <c r="D40" s="6"/>
      <c r="E40" s="5">
        <v>81218</v>
      </c>
      <c r="F40" s="5">
        <v>64237</v>
      </c>
      <c r="G40" s="5">
        <v>63334</v>
      </c>
      <c r="H40" s="5">
        <v>903</v>
      </c>
      <c r="I40" s="5">
        <v>1</v>
      </c>
      <c r="J40" s="5">
        <v>0</v>
      </c>
      <c r="K40" s="5">
        <v>219</v>
      </c>
      <c r="L40" s="5">
        <v>0</v>
      </c>
      <c r="M40" s="5">
        <v>0</v>
      </c>
    </row>
    <row r="41" spans="1:13" x14ac:dyDescent="0.35">
      <c r="A41" s="3" t="str">
        <f>"142601"</f>
        <v>142601</v>
      </c>
      <c r="B41" s="3" t="s">
        <v>54</v>
      </c>
      <c r="C41" s="4" t="s">
        <v>55</v>
      </c>
      <c r="D41" s="4" t="s">
        <v>16</v>
      </c>
      <c r="E41" s="3">
        <v>2592</v>
      </c>
      <c r="F41" s="3">
        <v>2028</v>
      </c>
      <c r="G41" s="3">
        <v>1995</v>
      </c>
      <c r="H41" s="3">
        <v>33</v>
      </c>
      <c r="I41" s="3">
        <v>0</v>
      </c>
      <c r="J41" s="3">
        <v>0</v>
      </c>
      <c r="K41" s="3">
        <v>9</v>
      </c>
      <c r="L41" s="3">
        <v>0</v>
      </c>
      <c r="M41" s="3">
        <v>0</v>
      </c>
    </row>
    <row r="42" spans="1:13" x14ac:dyDescent="0.35">
      <c r="A42" s="3" t="str">
        <f>"142602"</f>
        <v>142602</v>
      </c>
      <c r="B42" s="3" t="s">
        <v>56</v>
      </c>
      <c r="C42" s="4" t="s">
        <v>55</v>
      </c>
      <c r="D42" s="4" t="s">
        <v>16</v>
      </c>
      <c r="E42" s="3">
        <v>2406</v>
      </c>
      <c r="F42" s="3">
        <v>2061</v>
      </c>
      <c r="G42" s="3">
        <v>2015</v>
      </c>
      <c r="H42" s="3">
        <v>46</v>
      </c>
      <c r="I42" s="3">
        <v>0</v>
      </c>
      <c r="J42" s="3">
        <v>0</v>
      </c>
      <c r="K42" s="3">
        <v>9</v>
      </c>
      <c r="L42" s="3">
        <v>0</v>
      </c>
      <c r="M42" s="3">
        <v>0</v>
      </c>
    </row>
    <row r="43" spans="1:13" x14ac:dyDescent="0.35">
      <c r="A43" s="3" t="str">
        <f>"142603"</f>
        <v>142603</v>
      </c>
      <c r="B43" s="3" t="s">
        <v>57</v>
      </c>
      <c r="C43" s="4" t="s">
        <v>55</v>
      </c>
      <c r="D43" s="4" t="s">
        <v>16</v>
      </c>
      <c r="E43" s="3">
        <v>8356</v>
      </c>
      <c r="F43" s="3">
        <v>6623</v>
      </c>
      <c r="G43" s="3">
        <v>6492</v>
      </c>
      <c r="H43" s="3">
        <v>131</v>
      </c>
      <c r="I43" s="3">
        <v>1</v>
      </c>
      <c r="J43" s="3">
        <v>0</v>
      </c>
      <c r="K43" s="3">
        <v>22</v>
      </c>
      <c r="L43" s="3">
        <v>0</v>
      </c>
      <c r="M43" s="3">
        <v>0</v>
      </c>
    </row>
    <row r="44" spans="1:13" x14ac:dyDescent="0.35">
      <c r="A44" s="3" t="str">
        <f>"142604"</f>
        <v>142604</v>
      </c>
      <c r="B44" s="3" t="s">
        <v>58</v>
      </c>
      <c r="C44" s="4" t="s">
        <v>55</v>
      </c>
      <c r="D44" s="4" t="s">
        <v>16</v>
      </c>
      <c r="E44" s="3">
        <v>4866</v>
      </c>
      <c r="F44" s="3">
        <v>3923</v>
      </c>
      <c r="G44" s="3">
        <v>3843</v>
      </c>
      <c r="H44" s="3">
        <v>80</v>
      </c>
      <c r="I44" s="3">
        <v>0</v>
      </c>
      <c r="J44" s="3">
        <v>0</v>
      </c>
      <c r="K44" s="3">
        <v>13</v>
      </c>
      <c r="L44" s="3">
        <v>0</v>
      </c>
      <c r="M44" s="3">
        <v>0</v>
      </c>
    </row>
    <row r="45" spans="1:13" x14ac:dyDescent="0.35">
      <c r="A45" s="3" t="str">
        <f>"142605"</f>
        <v>142605</v>
      </c>
      <c r="B45" s="3" t="s">
        <v>59</v>
      </c>
      <c r="C45" s="4" t="s">
        <v>55</v>
      </c>
      <c r="D45" s="4" t="s">
        <v>16</v>
      </c>
      <c r="E45" s="3">
        <v>5475</v>
      </c>
      <c r="F45" s="3">
        <v>4476</v>
      </c>
      <c r="G45" s="3">
        <v>4408</v>
      </c>
      <c r="H45" s="3">
        <v>68</v>
      </c>
      <c r="I45" s="3">
        <v>0</v>
      </c>
      <c r="J45" s="3">
        <v>0</v>
      </c>
      <c r="K45" s="3">
        <v>21</v>
      </c>
      <c r="L45" s="3">
        <v>0</v>
      </c>
      <c r="M45" s="3">
        <v>0</v>
      </c>
    </row>
    <row r="46" spans="1:13" x14ac:dyDescent="0.35">
      <c r="A46" s="3" t="str">
        <f>"142606"</f>
        <v>142606</v>
      </c>
      <c r="B46" s="3" t="s">
        <v>60</v>
      </c>
      <c r="C46" s="4" t="s">
        <v>55</v>
      </c>
      <c r="D46" s="4" t="s">
        <v>16</v>
      </c>
      <c r="E46" s="3">
        <v>2476</v>
      </c>
      <c r="F46" s="3">
        <v>1979</v>
      </c>
      <c r="G46" s="3">
        <v>1935</v>
      </c>
      <c r="H46" s="3">
        <v>44</v>
      </c>
      <c r="I46" s="3">
        <v>0</v>
      </c>
      <c r="J46" s="3">
        <v>0</v>
      </c>
      <c r="K46" s="3">
        <v>10</v>
      </c>
      <c r="L46" s="3">
        <v>0</v>
      </c>
      <c r="M46" s="3">
        <v>0</v>
      </c>
    </row>
    <row r="47" spans="1:13" x14ac:dyDescent="0.35">
      <c r="A47" s="3" t="str">
        <f>"142607"</f>
        <v>142607</v>
      </c>
      <c r="B47" s="3" t="s">
        <v>61</v>
      </c>
      <c r="C47" s="4" t="s">
        <v>55</v>
      </c>
      <c r="D47" s="4" t="s">
        <v>16</v>
      </c>
      <c r="E47" s="3">
        <v>2968</v>
      </c>
      <c r="F47" s="3">
        <v>2477</v>
      </c>
      <c r="G47" s="3">
        <v>2431</v>
      </c>
      <c r="H47" s="3">
        <v>46</v>
      </c>
      <c r="I47" s="3">
        <v>0</v>
      </c>
      <c r="J47" s="3">
        <v>0</v>
      </c>
      <c r="K47" s="3">
        <v>14</v>
      </c>
      <c r="L47" s="3">
        <v>0</v>
      </c>
      <c r="M47" s="3">
        <v>0</v>
      </c>
    </row>
    <row r="48" spans="1:13" x14ac:dyDescent="0.35">
      <c r="A48" s="3" t="str">
        <f>"142608"</f>
        <v>142608</v>
      </c>
      <c r="B48" s="3" t="s">
        <v>62</v>
      </c>
      <c r="C48" s="4" t="s">
        <v>55</v>
      </c>
      <c r="D48" s="4" t="s">
        <v>16</v>
      </c>
      <c r="E48" s="3">
        <v>19136</v>
      </c>
      <c r="F48" s="3">
        <v>14831</v>
      </c>
      <c r="G48" s="3">
        <v>14702</v>
      </c>
      <c r="H48" s="3">
        <v>129</v>
      </c>
      <c r="I48" s="3">
        <v>0</v>
      </c>
      <c r="J48" s="3">
        <v>0</v>
      </c>
      <c r="K48" s="3">
        <v>40</v>
      </c>
      <c r="L48" s="3">
        <v>0</v>
      </c>
      <c r="M48" s="3">
        <v>0</v>
      </c>
    </row>
    <row r="49" spans="1:13" x14ac:dyDescent="0.35">
      <c r="A49" s="3" t="str">
        <f>"142609"</f>
        <v>142609</v>
      </c>
      <c r="B49" s="3" t="s">
        <v>63</v>
      </c>
      <c r="C49" s="4" t="s">
        <v>55</v>
      </c>
      <c r="D49" s="4" t="s">
        <v>16</v>
      </c>
      <c r="E49" s="3">
        <v>8149</v>
      </c>
      <c r="F49" s="3">
        <v>6295</v>
      </c>
      <c r="G49" s="3">
        <v>6199</v>
      </c>
      <c r="H49" s="3">
        <v>96</v>
      </c>
      <c r="I49" s="3">
        <v>0</v>
      </c>
      <c r="J49" s="3">
        <v>0</v>
      </c>
      <c r="K49" s="3">
        <v>10</v>
      </c>
      <c r="L49" s="3">
        <v>0</v>
      </c>
      <c r="M49" s="3">
        <v>0</v>
      </c>
    </row>
    <row r="50" spans="1:13" x14ac:dyDescent="0.35">
      <c r="A50" s="3" t="str">
        <f>"142610"</f>
        <v>142610</v>
      </c>
      <c r="B50" s="3" t="s">
        <v>64</v>
      </c>
      <c r="C50" s="4" t="s">
        <v>55</v>
      </c>
      <c r="D50" s="4" t="s">
        <v>16</v>
      </c>
      <c r="E50" s="3">
        <v>4731</v>
      </c>
      <c r="F50" s="3">
        <v>3768</v>
      </c>
      <c r="G50" s="3">
        <v>3704</v>
      </c>
      <c r="H50" s="3">
        <v>64</v>
      </c>
      <c r="I50" s="3">
        <v>0</v>
      </c>
      <c r="J50" s="3">
        <v>0</v>
      </c>
      <c r="K50" s="3">
        <v>9</v>
      </c>
      <c r="L50" s="3">
        <v>0</v>
      </c>
      <c r="M50" s="3">
        <v>0</v>
      </c>
    </row>
    <row r="51" spans="1:13" x14ac:dyDescent="0.35">
      <c r="A51" s="3" t="str">
        <f>"142611"</f>
        <v>142611</v>
      </c>
      <c r="B51" s="3" t="s">
        <v>65</v>
      </c>
      <c r="C51" s="4" t="s">
        <v>55</v>
      </c>
      <c r="D51" s="4" t="s">
        <v>16</v>
      </c>
      <c r="E51" s="3">
        <v>5887</v>
      </c>
      <c r="F51" s="3">
        <v>4645</v>
      </c>
      <c r="G51" s="3">
        <v>4588</v>
      </c>
      <c r="H51" s="3">
        <v>57</v>
      </c>
      <c r="I51" s="3">
        <v>0</v>
      </c>
      <c r="J51" s="3">
        <v>0</v>
      </c>
      <c r="K51" s="3">
        <v>23</v>
      </c>
      <c r="L51" s="3">
        <v>0</v>
      </c>
      <c r="M51" s="3">
        <v>0</v>
      </c>
    </row>
    <row r="52" spans="1:13" x14ac:dyDescent="0.35">
      <c r="A52" s="3" t="str">
        <f>"142612"</f>
        <v>142612</v>
      </c>
      <c r="B52" s="3" t="s">
        <v>66</v>
      </c>
      <c r="C52" s="4" t="s">
        <v>55</v>
      </c>
      <c r="D52" s="4" t="s">
        <v>16</v>
      </c>
      <c r="E52" s="3">
        <v>4192</v>
      </c>
      <c r="F52" s="3">
        <v>3371</v>
      </c>
      <c r="G52" s="3">
        <v>3334</v>
      </c>
      <c r="H52" s="3">
        <v>37</v>
      </c>
      <c r="I52" s="3">
        <v>0</v>
      </c>
      <c r="J52" s="3">
        <v>0</v>
      </c>
      <c r="K52" s="3">
        <v>11</v>
      </c>
      <c r="L52" s="3">
        <v>0</v>
      </c>
      <c r="M52" s="3">
        <v>0</v>
      </c>
    </row>
    <row r="53" spans="1:13" x14ac:dyDescent="0.35">
      <c r="A53" s="3" t="str">
        <f>"142613"</f>
        <v>142613</v>
      </c>
      <c r="B53" s="3" t="s">
        <v>67</v>
      </c>
      <c r="C53" s="4" t="s">
        <v>55</v>
      </c>
      <c r="D53" s="4" t="s">
        <v>16</v>
      </c>
      <c r="E53" s="3">
        <v>9984</v>
      </c>
      <c r="F53" s="3">
        <v>7760</v>
      </c>
      <c r="G53" s="3">
        <v>7688</v>
      </c>
      <c r="H53" s="3">
        <v>72</v>
      </c>
      <c r="I53" s="3">
        <v>0</v>
      </c>
      <c r="J53" s="3">
        <v>0</v>
      </c>
      <c r="K53" s="3">
        <v>28</v>
      </c>
      <c r="L53" s="3">
        <v>0</v>
      </c>
      <c r="M53" s="3">
        <v>0</v>
      </c>
    </row>
    <row r="54" spans="1:13" x14ac:dyDescent="0.35">
      <c r="A54" s="5" t="s">
        <v>68</v>
      </c>
      <c r="B54" s="5"/>
      <c r="C54" s="6"/>
      <c r="D54" s="6"/>
      <c r="E54" s="5">
        <v>50749</v>
      </c>
      <c r="F54" s="5">
        <v>41753</v>
      </c>
      <c r="G54" s="5">
        <v>41092</v>
      </c>
      <c r="H54" s="5">
        <v>661</v>
      </c>
      <c r="I54" s="5">
        <v>0</v>
      </c>
      <c r="J54" s="5">
        <v>0</v>
      </c>
      <c r="K54" s="5">
        <v>146</v>
      </c>
      <c r="L54" s="5">
        <v>0</v>
      </c>
      <c r="M54" s="5">
        <v>0</v>
      </c>
    </row>
    <row r="55" spans="1:13" x14ac:dyDescent="0.35">
      <c r="A55" s="3" t="str">
        <f>"142901"</f>
        <v>142901</v>
      </c>
      <c r="B55" s="3" t="s">
        <v>69</v>
      </c>
      <c r="C55" s="4" t="s">
        <v>70</v>
      </c>
      <c r="D55" s="4" t="s">
        <v>16</v>
      </c>
      <c r="E55" s="3">
        <v>17771</v>
      </c>
      <c r="F55" s="3">
        <v>14552</v>
      </c>
      <c r="G55" s="3">
        <v>14400</v>
      </c>
      <c r="H55" s="3">
        <v>152</v>
      </c>
      <c r="I55" s="3">
        <v>0</v>
      </c>
      <c r="J55" s="3">
        <v>0</v>
      </c>
      <c r="K55" s="3">
        <v>27</v>
      </c>
      <c r="L55" s="3">
        <v>0</v>
      </c>
      <c r="M55" s="3">
        <v>0</v>
      </c>
    </row>
    <row r="56" spans="1:13" x14ac:dyDescent="0.35">
      <c r="A56" s="3" t="str">
        <f>"142902"</f>
        <v>142902</v>
      </c>
      <c r="B56" s="3" t="s">
        <v>71</v>
      </c>
      <c r="C56" s="4" t="s">
        <v>70</v>
      </c>
      <c r="D56" s="4" t="s">
        <v>16</v>
      </c>
      <c r="E56" s="3">
        <v>3537</v>
      </c>
      <c r="F56" s="3">
        <v>2829</v>
      </c>
      <c r="G56" s="3">
        <v>2772</v>
      </c>
      <c r="H56" s="3">
        <v>57</v>
      </c>
      <c r="I56" s="3">
        <v>0</v>
      </c>
      <c r="J56" s="3">
        <v>0</v>
      </c>
      <c r="K56" s="3">
        <v>12</v>
      </c>
      <c r="L56" s="3">
        <v>0</v>
      </c>
      <c r="M56" s="3">
        <v>0</v>
      </c>
    </row>
    <row r="57" spans="1:13" x14ac:dyDescent="0.35">
      <c r="A57" s="3" t="str">
        <f>"142903"</f>
        <v>142903</v>
      </c>
      <c r="B57" s="3" t="s">
        <v>72</v>
      </c>
      <c r="C57" s="4" t="s">
        <v>70</v>
      </c>
      <c r="D57" s="4" t="s">
        <v>16</v>
      </c>
      <c r="E57" s="3">
        <v>1948</v>
      </c>
      <c r="F57" s="3">
        <v>1672</v>
      </c>
      <c r="G57" s="3">
        <v>1614</v>
      </c>
      <c r="H57" s="3">
        <v>58</v>
      </c>
      <c r="I57" s="3">
        <v>0</v>
      </c>
      <c r="J57" s="3">
        <v>0</v>
      </c>
      <c r="K57" s="3">
        <v>3</v>
      </c>
      <c r="L57" s="3">
        <v>0</v>
      </c>
      <c r="M57" s="3">
        <v>0</v>
      </c>
    </row>
    <row r="58" spans="1:13" x14ac:dyDescent="0.35">
      <c r="A58" s="3" t="str">
        <f>"142904"</f>
        <v>142904</v>
      </c>
      <c r="B58" s="3" t="s">
        <v>73</v>
      </c>
      <c r="C58" s="4" t="s">
        <v>70</v>
      </c>
      <c r="D58" s="4" t="s">
        <v>16</v>
      </c>
      <c r="E58" s="3">
        <v>4199</v>
      </c>
      <c r="F58" s="3">
        <v>3463</v>
      </c>
      <c r="G58" s="3">
        <v>3389</v>
      </c>
      <c r="H58" s="3">
        <v>74</v>
      </c>
      <c r="I58" s="3">
        <v>0</v>
      </c>
      <c r="J58" s="3">
        <v>0</v>
      </c>
      <c r="K58" s="3">
        <v>48</v>
      </c>
      <c r="L58" s="3">
        <v>0</v>
      </c>
      <c r="M58" s="3">
        <v>0</v>
      </c>
    </row>
    <row r="59" spans="1:13" x14ac:dyDescent="0.35">
      <c r="A59" s="3" t="str">
        <f>"142905"</f>
        <v>142905</v>
      </c>
      <c r="B59" s="3" t="s">
        <v>74</v>
      </c>
      <c r="C59" s="4" t="s">
        <v>70</v>
      </c>
      <c r="D59" s="4" t="s">
        <v>16</v>
      </c>
      <c r="E59" s="3">
        <v>5657</v>
      </c>
      <c r="F59" s="3">
        <v>4643</v>
      </c>
      <c r="G59" s="3">
        <v>4592</v>
      </c>
      <c r="H59" s="3">
        <v>51</v>
      </c>
      <c r="I59" s="3">
        <v>0</v>
      </c>
      <c r="J59" s="3">
        <v>0</v>
      </c>
      <c r="K59" s="3">
        <v>16</v>
      </c>
      <c r="L59" s="3">
        <v>0</v>
      </c>
      <c r="M59" s="3">
        <v>0</v>
      </c>
    </row>
    <row r="60" spans="1:13" x14ac:dyDescent="0.35">
      <c r="A60" s="3" t="str">
        <f>"142906"</f>
        <v>142906</v>
      </c>
      <c r="B60" s="3" t="s">
        <v>75</v>
      </c>
      <c r="C60" s="4" t="s">
        <v>70</v>
      </c>
      <c r="D60" s="4" t="s">
        <v>16</v>
      </c>
      <c r="E60" s="3">
        <v>4722</v>
      </c>
      <c r="F60" s="3">
        <v>3927</v>
      </c>
      <c r="G60" s="3">
        <v>3862</v>
      </c>
      <c r="H60" s="3">
        <v>65</v>
      </c>
      <c r="I60" s="3">
        <v>0</v>
      </c>
      <c r="J60" s="3">
        <v>0</v>
      </c>
      <c r="K60" s="3">
        <v>12</v>
      </c>
      <c r="L60" s="3">
        <v>0</v>
      </c>
      <c r="M60" s="3">
        <v>0</v>
      </c>
    </row>
    <row r="61" spans="1:13" x14ac:dyDescent="0.35">
      <c r="A61" s="3" t="str">
        <f>"142907"</f>
        <v>142907</v>
      </c>
      <c r="B61" s="3" t="s">
        <v>76</v>
      </c>
      <c r="C61" s="4" t="s">
        <v>70</v>
      </c>
      <c r="D61" s="4" t="s">
        <v>16</v>
      </c>
      <c r="E61" s="3">
        <v>3346</v>
      </c>
      <c r="F61" s="3">
        <v>2805</v>
      </c>
      <c r="G61" s="3">
        <v>2758</v>
      </c>
      <c r="H61" s="3">
        <v>47</v>
      </c>
      <c r="I61" s="3">
        <v>0</v>
      </c>
      <c r="J61" s="3">
        <v>0</v>
      </c>
      <c r="K61" s="3">
        <v>8</v>
      </c>
      <c r="L61" s="3">
        <v>0</v>
      </c>
      <c r="M61" s="3">
        <v>0</v>
      </c>
    </row>
    <row r="62" spans="1:13" x14ac:dyDescent="0.35">
      <c r="A62" s="3" t="str">
        <f>"142908"</f>
        <v>142908</v>
      </c>
      <c r="B62" s="3" t="s">
        <v>77</v>
      </c>
      <c r="C62" s="4" t="s">
        <v>70</v>
      </c>
      <c r="D62" s="4" t="s">
        <v>16</v>
      </c>
      <c r="E62" s="3">
        <v>5972</v>
      </c>
      <c r="F62" s="3">
        <v>4816</v>
      </c>
      <c r="G62" s="3">
        <v>4720</v>
      </c>
      <c r="H62" s="3">
        <v>96</v>
      </c>
      <c r="I62" s="3">
        <v>0</v>
      </c>
      <c r="J62" s="3">
        <v>0</v>
      </c>
      <c r="K62" s="3">
        <v>17</v>
      </c>
      <c r="L62" s="3">
        <v>0</v>
      </c>
      <c r="M62" s="3">
        <v>0</v>
      </c>
    </row>
    <row r="63" spans="1:13" x14ac:dyDescent="0.35">
      <c r="A63" s="3" t="str">
        <f>"142909"</f>
        <v>142909</v>
      </c>
      <c r="B63" s="3" t="s">
        <v>78</v>
      </c>
      <c r="C63" s="4" t="s">
        <v>70</v>
      </c>
      <c r="D63" s="4" t="s">
        <v>16</v>
      </c>
      <c r="E63" s="3">
        <v>3597</v>
      </c>
      <c r="F63" s="3">
        <v>3046</v>
      </c>
      <c r="G63" s="3">
        <v>2985</v>
      </c>
      <c r="H63" s="3">
        <v>61</v>
      </c>
      <c r="I63" s="3">
        <v>0</v>
      </c>
      <c r="J63" s="3">
        <v>0</v>
      </c>
      <c r="K63" s="3">
        <v>3</v>
      </c>
      <c r="L63" s="3">
        <v>0</v>
      </c>
      <c r="M63" s="3">
        <v>0</v>
      </c>
    </row>
    <row r="64" spans="1:13" x14ac:dyDescent="0.35">
      <c r="A64" s="5" t="s">
        <v>79</v>
      </c>
      <c r="B64" s="5"/>
      <c r="C64" s="6"/>
      <c r="D64" s="6"/>
      <c r="E64" s="5">
        <v>62951</v>
      </c>
      <c r="F64" s="5">
        <v>50945</v>
      </c>
      <c r="G64" s="5">
        <v>50236</v>
      </c>
      <c r="H64" s="5">
        <v>709</v>
      </c>
      <c r="I64" s="5">
        <v>2</v>
      </c>
      <c r="J64" s="5">
        <v>1</v>
      </c>
      <c r="K64" s="5">
        <v>152</v>
      </c>
      <c r="L64" s="5">
        <v>0</v>
      </c>
      <c r="M64" s="5">
        <v>0</v>
      </c>
    </row>
    <row r="65" spans="1:13" x14ac:dyDescent="0.35">
      <c r="A65" s="3" t="str">
        <f>"143301"</f>
        <v>143301</v>
      </c>
      <c r="B65" s="3" t="s">
        <v>80</v>
      </c>
      <c r="C65" s="4" t="s">
        <v>81</v>
      </c>
      <c r="D65" s="4" t="s">
        <v>16</v>
      </c>
      <c r="E65" s="3">
        <v>11907</v>
      </c>
      <c r="F65" s="3">
        <v>9677</v>
      </c>
      <c r="G65" s="3">
        <v>9607</v>
      </c>
      <c r="H65" s="3">
        <v>70</v>
      </c>
      <c r="I65" s="3">
        <v>0</v>
      </c>
      <c r="J65" s="3">
        <v>0</v>
      </c>
      <c r="K65" s="3">
        <v>19</v>
      </c>
      <c r="L65" s="3">
        <v>0</v>
      </c>
      <c r="M65" s="3">
        <v>0</v>
      </c>
    </row>
    <row r="66" spans="1:13" x14ac:dyDescent="0.35">
      <c r="A66" s="3" t="str">
        <f>"143302"</f>
        <v>143302</v>
      </c>
      <c r="B66" s="3" t="s">
        <v>82</v>
      </c>
      <c r="C66" s="4" t="s">
        <v>81</v>
      </c>
      <c r="D66" s="4" t="s">
        <v>16</v>
      </c>
      <c r="E66" s="3">
        <v>4358</v>
      </c>
      <c r="F66" s="3">
        <v>3447</v>
      </c>
      <c r="G66" s="3">
        <v>3402</v>
      </c>
      <c r="H66" s="3">
        <v>45</v>
      </c>
      <c r="I66" s="3">
        <v>1</v>
      </c>
      <c r="J66" s="3">
        <v>0</v>
      </c>
      <c r="K66" s="3">
        <v>6</v>
      </c>
      <c r="L66" s="3">
        <v>0</v>
      </c>
      <c r="M66" s="3">
        <v>0</v>
      </c>
    </row>
    <row r="67" spans="1:13" x14ac:dyDescent="0.35">
      <c r="A67" s="3" t="str">
        <f>"143303"</f>
        <v>143303</v>
      </c>
      <c r="B67" s="3" t="s">
        <v>83</v>
      </c>
      <c r="C67" s="4" t="s">
        <v>81</v>
      </c>
      <c r="D67" s="4" t="s">
        <v>16</v>
      </c>
      <c r="E67" s="3">
        <v>5822</v>
      </c>
      <c r="F67" s="3">
        <v>4734</v>
      </c>
      <c r="G67" s="3">
        <v>4645</v>
      </c>
      <c r="H67" s="3">
        <v>89</v>
      </c>
      <c r="I67" s="3">
        <v>0</v>
      </c>
      <c r="J67" s="3">
        <v>1</v>
      </c>
      <c r="K67" s="3">
        <v>26</v>
      </c>
      <c r="L67" s="3">
        <v>0</v>
      </c>
      <c r="M67" s="3">
        <v>0</v>
      </c>
    </row>
    <row r="68" spans="1:13" x14ac:dyDescent="0.35">
      <c r="A68" s="3" t="str">
        <f>"143304"</f>
        <v>143304</v>
      </c>
      <c r="B68" s="3" t="s">
        <v>84</v>
      </c>
      <c r="C68" s="4" t="s">
        <v>81</v>
      </c>
      <c r="D68" s="4" t="s">
        <v>16</v>
      </c>
      <c r="E68" s="3">
        <v>7102</v>
      </c>
      <c r="F68" s="3">
        <v>5698</v>
      </c>
      <c r="G68" s="3">
        <v>5657</v>
      </c>
      <c r="H68" s="3">
        <v>41</v>
      </c>
      <c r="I68" s="3">
        <v>0</v>
      </c>
      <c r="J68" s="3">
        <v>0</v>
      </c>
      <c r="K68" s="3">
        <v>15</v>
      </c>
      <c r="L68" s="3">
        <v>0</v>
      </c>
      <c r="M68" s="3">
        <v>0</v>
      </c>
    </row>
    <row r="69" spans="1:13" x14ac:dyDescent="0.35">
      <c r="A69" s="3" t="str">
        <f>"143305"</f>
        <v>143305</v>
      </c>
      <c r="B69" s="3" t="s">
        <v>85</v>
      </c>
      <c r="C69" s="4" t="s">
        <v>81</v>
      </c>
      <c r="D69" s="4" t="s">
        <v>16</v>
      </c>
      <c r="E69" s="3">
        <v>17267</v>
      </c>
      <c r="F69" s="3">
        <v>13891</v>
      </c>
      <c r="G69" s="3">
        <v>13676</v>
      </c>
      <c r="H69" s="3">
        <v>215</v>
      </c>
      <c r="I69" s="3">
        <v>1</v>
      </c>
      <c r="J69" s="3">
        <v>0</v>
      </c>
      <c r="K69" s="3">
        <v>45</v>
      </c>
      <c r="L69" s="3">
        <v>0</v>
      </c>
      <c r="M69" s="3">
        <v>0</v>
      </c>
    </row>
    <row r="70" spans="1:13" x14ac:dyDescent="0.35">
      <c r="A70" s="3" t="str">
        <f>"143306"</f>
        <v>143306</v>
      </c>
      <c r="B70" s="3" t="s">
        <v>86</v>
      </c>
      <c r="C70" s="4" t="s">
        <v>81</v>
      </c>
      <c r="D70" s="4" t="s">
        <v>16</v>
      </c>
      <c r="E70" s="3">
        <v>3678</v>
      </c>
      <c r="F70" s="3">
        <v>3016</v>
      </c>
      <c r="G70" s="3">
        <v>2976</v>
      </c>
      <c r="H70" s="3">
        <v>40</v>
      </c>
      <c r="I70" s="3">
        <v>0</v>
      </c>
      <c r="J70" s="3">
        <v>0</v>
      </c>
      <c r="K70" s="3">
        <v>9</v>
      </c>
      <c r="L70" s="3">
        <v>0</v>
      </c>
      <c r="M70" s="3">
        <v>0</v>
      </c>
    </row>
    <row r="71" spans="1:13" x14ac:dyDescent="0.35">
      <c r="A71" s="3" t="str">
        <f>"143307"</f>
        <v>143307</v>
      </c>
      <c r="B71" s="3" t="s">
        <v>87</v>
      </c>
      <c r="C71" s="4" t="s">
        <v>81</v>
      </c>
      <c r="D71" s="4" t="s">
        <v>16</v>
      </c>
      <c r="E71" s="3">
        <v>5617</v>
      </c>
      <c r="F71" s="3">
        <v>4563</v>
      </c>
      <c r="G71" s="3">
        <v>4486</v>
      </c>
      <c r="H71" s="3">
        <v>77</v>
      </c>
      <c r="I71" s="3">
        <v>0</v>
      </c>
      <c r="J71" s="3">
        <v>0</v>
      </c>
      <c r="K71" s="3">
        <v>18</v>
      </c>
      <c r="L71" s="3">
        <v>0</v>
      </c>
      <c r="M71" s="3">
        <v>0</v>
      </c>
    </row>
    <row r="72" spans="1:13" x14ac:dyDescent="0.35">
      <c r="A72" s="3" t="str">
        <f>"143308"</f>
        <v>143308</v>
      </c>
      <c r="B72" s="3" t="s">
        <v>88</v>
      </c>
      <c r="C72" s="4" t="s">
        <v>81</v>
      </c>
      <c r="D72" s="4" t="s">
        <v>16</v>
      </c>
      <c r="E72" s="3">
        <v>4658</v>
      </c>
      <c r="F72" s="3">
        <v>3806</v>
      </c>
      <c r="G72" s="3">
        <v>3738</v>
      </c>
      <c r="H72" s="3">
        <v>68</v>
      </c>
      <c r="I72" s="3">
        <v>0</v>
      </c>
      <c r="J72" s="3">
        <v>0</v>
      </c>
      <c r="K72" s="3">
        <v>10</v>
      </c>
      <c r="L72" s="3">
        <v>0</v>
      </c>
      <c r="M72" s="3">
        <v>0</v>
      </c>
    </row>
    <row r="73" spans="1:13" x14ac:dyDescent="0.35">
      <c r="A73" s="3" t="str">
        <f>"143309"</f>
        <v>143309</v>
      </c>
      <c r="B73" s="3" t="s">
        <v>89</v>
      </c>
      <c r="C73" s="4" t="s">
        <v>81</v>
      </c>
      <c r="D73" s="4" t="s">
        <v>16</v>
      </c>
      <c r="E73" s="3">
        <v>2542</v>
      </c>
      <c r="F73" s="3">
        <v>2113</v>
      </c>
      <c r="G73" s="3">
        <v>2049</v>
      </c>
      <c r="H73" s="3">
        <v>64</v>
      </c>
      <c r="I73" s="3">
        <v>0</v>
      </c>
      <c r="J73" s="3">
        <v>0</v>
      </c>
      <c r="K73" s="3">
        <v>4</v>
      </c>
      <c r="L73" s="3">
        <v>0</v>
      </c>
      <c r="M73" s="3">
        <v>0</v>
      </c>
    </row>
    <row r="74" spans="1:13" ht="16.5" customHeight="1" x14ac:dyDescent="0.35">
      <c r="A74" s="5" t="s">
        <v>90</v>
      </c>
      <c r="B74" s="5"/>
      <c r="C74" s="6"/>
      <c r="D74" s="6"/>
      <c r="E74" s="5"/>
      <c r="F74" s="5"/>
      <c r="G74" s="5"/>
      <c r="H74" s="5"/>
      <c r="I74" s="5"/>
      <c r="J74" s="5"/>
      <c r="K74" s="5"/>
      <c r="L74" s="5"/>
      <c r="M74" s="5"/>
    </row>
    <row r="75" spans="1:13" x14ac:dyDescent="0.35">
      <c r="A75" s="3" t="str">
        <f>"146401"</f>
        <v>146401</v>
      </c>
      <c r="B75" s="3" t="s">
        <v>91</v>
      </c>
      <c r="C75" s="4" t="s">
        <v>16</v>
      </c>
      <c r="D75" s="4" t="s">
        <v>16</v>
      </c>
      <c r="E75" s="3">
        <v>70089</v>
      </c>
      <c r="F75" s="3">
        <v>56512</v>
      </c>
      <c r="G75" s="3">
        <v>55909</v>
      </c>
      <c r="H75" s="3">
        <v>603</v>
      </c>
      <c r="I75" s="3">
        <v>6</v>
      </c>
      <c r="J75" s="3">
        <v>0</v>
      </c>
      <c r="K75" s="3">
        <v>163</v>
      </c>
      <c r="L75" s="3">
        <v>0</v>
      </c>
      <c r="M75" s="3">
        <v>0</v>
      </c>
    </row>
    <row r="76" spans="1:13" x14ac:dyDescent="0.35">
      <c r="A76" s="3" t="s">
        <v>92</v>
      </c>
      <c r="B76" s="3"/>
      <c r="C76" s="4"/>
      <c r="D76" s="4"/>
      <c r="E76" s="3">
        <v>552943</v>
      </c>
      <c r="F76" s="3">
        <v>441326</v>
      </c>
      <c r="G76" s="3">
        <v>434309</v>
      </c>
      <c r="H76" s="3">
        <v>7017</v>
      </c>
      <c r="I76" s="3">
        <v>21</v>
      </c>
      <c r="J76" s="3">
        <v>3</v>
      </c>
      <c r="K76" s="3">
        <v>1383</v>
      </c>
      <c r="L76" s="3">
        <v>0</v>
      </c>
      <c r="M76" s="3">
        <v>0</v>
      </c>
    </row>
  </sheetData>
  <pageMargins left="0.25" right="0.25" top="0.75" bottom="0.75" header="0.3" footer="0.3"/>
  <pageSetup paperSize="9" scale="5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rejestr_wyborcow_2025_kw_4_2026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Dariusz Duk</dc:creator>
  <cp:lastModifiedBy>Dariusz Duk</cp:lastModifiedBy>
  <cp:lastPrinted>2026-01-13T08:00:48Z</cp:lastPrinted>
  <dcterms:created xsi:type="dcterms:W3CDTF">2026-01-13T07:54:44Z</dcterms:created>
  <dcterms:modified xsi:type="dcterms:W3CDTF">2026-01-13T08:20:03Z</dcterms:modified>
</cp:coreProperties>
</file>