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Frekwencja Prezydent RP 2025\II Tura\17.00\"/>
    </mc:Choice>
  </mc:AlternateContent>
  <xr:revisionPtr revIDLastSave="0" documentId="13_ncr:40009_{EF2A7753-B762-4213-8EC5-AE6C7AE14B4D}" xr6:coauthVersionLast="36" xr6:coauthVersionMax="36" xr10:uidLastSave="{00000000-0000-0000-0000-000000000000}"/>
  <bookViews>
    <workbookView xWindow="0" yWindow="0" windowWidth="28780" windowHeight="12080"/>
  </bookViews>
  <sheets>
    <sheet name="frekwencja_g17_00_gminy (4)" sheetId="1" r:id="rId1"/>
  </sheets>
  <calcPr calcId="0"/>
</workbook>
</file>

<file path=xl/calcChain.xml><?xml version="1.0" encoding="utf-8"?>
<calcChain xmlns="http://schemas.openxmlformats.org/spreadsheetml/2006/main">
  <c r="D18" i="1" l="1"/>
  <c r="D54" i="1"/>
  <c r="D23" i="1"/>
  <c r="D51" i="1"/>
  <c r="D30" i="1"/>
  <c r="D36" i="1"/>
  <c r="D60" i="1"/>
  <c r="D4" i="1"/>
  <c r="D28" i="1"/>
  <c r="D24" i="1"/>
  <c r="D26" i="1"/>
  <c r="D7" i="1"/>
  <c r="D39" i="1"/>
  <c r="D17" i="1"/>
  <c r="D65" i="1"/>
  <c r="D58" i="1"/>
  <c r="D29" i="1"/>
  <c r="D63" i="1"/>
  <c r="D35" i="1"/>
  <c r="D66" i="1"/>
  <c r="D8" i="1"/>
  <c r="D13" i="1"/>
  <c r="D10" i="1"/>
  <c r="D25" i="1"/>
  <c r="D6" i="1"/>
  <c r="D43" i="1"/>
  <c r="D47" i="1"/>
  <c r="D55" i="1"/>
  <c r="D31" i="1"/>
  <c r="D42" i="1"/>
  <c r="D45" i="1"/>
  <c r="D37" i="1"/>
  <c r="D5" i="1"/>
  <c r="D52" i="1"/>
  <c r="D62" i="1"/>
  <c r="D61" i="1"/>
  <c r="D9" i="1"/>
  <c r="D56" i="1"/>
  <c r="D2" i="1"/>
  <c r="D19" i="1"/>
  <c r="D27" i="1"/>
  <c r="D11" i="1"/>
  <c r="D48" i="1"/>
  <c r="D16" i="1"/>
  <c r="D34" i="1"/>
  <c r="D40" i="1"/>
  <c r="D46" i="1"/>
  <c r="D3" i="1"/>
  <c r="D41" i="1"/>
  <c r="D21" i="1"/>
  <c r="D53" i="1"/>
  <c r="D14" i="1"/>
  <c r="D64" i="1"/>
  <c r="D22" i="1"/>
  <c r="D12" i="1"/>
  <c r="D50" i="1"/>
  <c r="D59" i="1"/>
  <c r="D44" i="1"/>
  <c r="D33" i="1"/>
  <c r="D20" i="1"/>
  <c r="D15" i="1"/>
  <c r="D32" i="1"/>
  <c r="D57" i="1"/>
  <c r="D49" i="1"/>
  <c r="D38" i="1"/>
</calcChain>
</file>

<file path=xl/sharedStrings.xml><?xml version="1.0" encoding="utf-8"?>
<sst xmlns="http://schemas.openxmlformats.org/spreadsheetml/2006/main" count="204" uniqueCount="76">
  <si>
    <t>godzina</t>
  </si>
  <si>
    <t>województwo</t>
  </si>
  <si>
    <t>gmina</t>
  </si>
  <si>
    <t>TERYT</t>
  </si>
  <si>
    <t>liczba uprawnionych</t>
  </si>
  <si>
    <t>liczba wyborców, którym wydano karty do głosowania</t>
  </si>
  <si>
    <t>frekwencja</t>
  </si>
  <si>
    <t>podano</t>
  </si>
  <si>
    <t>Liczba wyborców z meldunku wyborczego</t>
  </si>
  <si>
    <t>17_00</t>
  </si>
  <si>
    <t>mazowieckie</t>
  </si>
  <si>
    <t>m. Garwolin</t>
  </si>
  <si>
    <t>m. Łaskarzew</t>
  </si>
  <si>
    <t>gm. Borowie</t>
  </si>
  <si>
    <t>gm. Garwolin</t>
  </si>
  <si>
    <t>gm. Górzno</t>
  </si>
  <si>
    <t>gm. Łaskarzew</t>
  </si>
  <si>
    <t>gm. Maciejowice</t>
  </si>
  <si>
    <t>gm. Miastków Kościelny</t>
  </si>
  <si>
    <t>gm. Parysów</t>
  </si>
  <si>
    <t>gm. Pilawa</t>
  </si>
  <si>
    <t>gm. Sobolew</t>
  </si>
  <si>
    <t>gm. Trojanów</t>
  </si>
  <si>
    <t>gm. Wilga</t>
  </si>
  <si>
    <t>gm. Żelechów</t>
  </si>
  <si>
    <t>gm. Huszlew</t>
  </si>
  <si>
    <t>gm. Łosice</t>
  </si>
  <si>
    <t>gm. Olszanka</t>
  </si>
  <si>
    <t>gm. Platerów</t>
  </si>
  <si>
    <t>gm. Sarnaki</t>
  </si>
  <si>
    <t>gm. Stara Kornica</t>
  </si>
  <si>
    <t>m. Mińsk Mazowiecki</t>
  </si>
  <si>
    <t>gm. Cegłów</t>
  </si>
  <si>
    <t>gm. Dębe Wielkie</t>
  </si>
  <si>
    <t>gm. Dobre</t>
  </si>
  <si>
    <t>gm. Halinów</t>
  </si>
  <si>
    <t>gm. Jakubów</t>
  </si>
  <si>
    <t>gm. Kałuszyn</t>
  </si>
  <si>
    <t>gm. Latowicz</t>
  </si>
  <si>
    <t>gm. Mińsk Mazowiecki</t>
  </si>
  <si>
    <t>gm. Mrozy</t>
  </si>
  <si>
    <t>gm. Siennica</t>
  </si>
  <si>
    <t>gm. Stanisławów</t>
  </si>
  <si>
    <t>m. Sulejówek</t>
  </si>
  <si>
    <t>gm. Domanice</t>
  </si>
  <si>
    <t>gm. Korczew</t>
  </si>
  <si>
    <t>gm. Kotuń</t>
  </si>
  <si>
    <t>gm. Mokobody</t>
  </si>
  <si>
    <t>gm. Mordy</t>
  </si>
  <si>
    <t>gm. Paprotnia</t>
  </si>
  <si>
    <t>gm. Przesmyki</t>
  </si>
  <si>
    <t>gm. Siedlce</t>
  </si>
  <si>
    <t>gm. Skórzec</t>
  </si>
  <si>
    <t>gm. Suchożebry</t>
  </si>
  <si>
    <t>gm. Wiśniew</t>
  </si>
  <si>
    <t>gm. Wodynie</t>
  </si>
  <si>
    <t>gm. Zbuczyn</t>
  </si>
  <si>
    <t>m. Sokołów Podlaski</t>
  </si>
  <si>
    <t>gm. Bielany</t>
  </si>
  <si>
    <t>gm. Ceranów</t>
  </si>
  <si>
    <t>gm. Jabłonna Lacka</t>
  </si>
  <si>
    <t>gm. Kosów Lacki</t>
  </si>
  <si>
    <t>gm. Repki</t>
  </si>
  <si>
    <t>gm. Sabnie</t>
  </si>
  <si>
    <t>gm. Sokołów Podlaski</t>
  </si>
  <si>
    <t>gm. Sterdyń</t>
  </si>
  <si>
    <t>m. Węgrów</t>
  </si>
  <si>
    <t>gm. Grębków</t>
  </si>
  <si>
    <t>gm. Korytnica</t>
  </si>
  <si>
    <t>gm. Liw</t>
  </si>
  <si>
    <t>gm. Łochów</t>
  </si>
  <si>
    <t>gm. Miedzna</t>
  </si>
  <si>
    <t>gm. Sadowne</t>
  </si>
  <si>
    <t>gm. Stoczek</t>
  </si>
  <si>
    <t>gm. Wierzbno</t>
  </si>
  <si>
    <t>m. Siedlce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</si>
</sst>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10" xfId="0" applyNumberFormat="1" applyBorder="1" applyAlignment="1">
      <alignment horizontal="center" vertical="center" wrapText="1"/>
    </xf>
    <xf numFmtId="0" fontId="0" fillId="0" borderId="10" xfId="0" applyBorder="1"/>
    <xf numFmtId="10" fontId="0" fillId="0" borderId="10" xfId="0" applyNumberForma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47" zoomScaleNormal="100" workbookViewId="0">
      <selection activeCell="L73" sqref="L73"/>
    </sheetView>
  </sheetViews>
  <sheetFormatPr defaultRowHeight="14.5" x14ac:dyDescent="0.35"/>
  <cols>
    <col min="2" max="2" width="12.81640625" customWidth="1"/>
    <col min="3" max="3" width="20.7265625" bestFit="1" customWidth="1"/>
    <col min="4" max="4" width="6.81640625" bestFit="1" customWidth="1"/>
    <col min="5" max="5" width="13.6328125" customWidth="1"/>
    <col min="6" max="6" width="13.54296875" customWidth="1"/>
    <col min="7" max="7" width="10.1796875" customWidth="1"/>
    <col min="8" max="8" width="7.26953125" bestFit="1" customWidth="1"/>
    <col min="9" max="9" width="13.81640625" customWidth="1"/>
  </cols>
  <sheetData>
    <row r="1" spans="1:9" ht="84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2" t="s">
        <v>9</v>
      </c>
      <c r="B2" s="2" t="s">
        <v>10</v>
      </c>
      <c r="C2" s="2" t="s">
        <v>49</v>
      </c>
      <c r="D2" s="2" t="str">
        <f>"142606"</f>
        <v>142606</v>
      </c>
      <c r="E2" s="2">
        <v>1928</v>
      </c>
      <c r="F2" s="2">
        <v>1232</v>
      </c>
      <c r="G2" s="3">
        <v>0.63900000000000001</v>
      </c>
      <c r="H2" s="2">
        <v>2</v>
      </c>
      <c r="I2" s="2">
        <v>1908</v>
      </c>
    </row>
    <row r="3" spans="1:9" x14ac:dyDescent="0.35">
      <c r="A3" s="2" t="s">
        <v>9</v>
      </c>
      <c r="B3" s="2" t="s">
        <v>10</v>
      </c>
      <c r="C3" s="2" t="s">
        <v>58</v>
      </c>
      <c r="D3" s="2" t="str">
        <f>"142902"</f>
        <v>142902</v>
      </c>
      <c r="E3" s="2">
        <v>2707</v>
      </c>
      <c r="F3" s="2">
        <v>1705</v>
      </c>
      <c r="G3" s="3">
        <v>0.62980000000000003</v>
      </c>
      <c r="H3" s="2">
        <v>4</v>
      </c>
      <c r="I3" s="2">
        <v>2693</v>
      </c>
    </row>
    <row r="4" spans="1:9" x14ac:dyDescent="0.35">
      <c r="A4" s="2" t="s">
        <v>9</v>
      </c>
      <c r="B4" s="2" t="s">
        <v>10</v>
      </c>
      <c r="C4" s="2" t="s">
        <v>18</v>
      </c>
      <c r="D4" s="2" t="str">
        <f>"140308"</f>
        <v>140308</v>
      </c>
      <c r="E4" s="2">
        <v>3613</v>
      </c>
      <c r="F4" s="2">
        <v>2244</v>
      </c>
      <c r="G4" s="3">
        <v>0.62109999999999999</v>
      </c>
      <c r="H4" s="2">
        <v>11</v>
      </c>
      <c r="I4" s="2">
        <v>3573</v>
      </c>
    </row>
    <row r="5" spans="1:9" x14ac:dyDescent="0.35">
      <c r="A5" s="2" t="s">
        <v>9</v>
      </c>
      <c r="B5" s="2" t="s">
        <v>10</v>
      </c>
      <c r="C5" s="2" t="s">
        <v>43</v>
      </c>
      <c r="D5" s="2" t="str">
        <f>"141215"</f>
        <v>141215</v>
      </c>
      <c r="E5" s="2">
        <v>15865</v>
      </c>
      <c r="F5" s="2">
        <v>9812</v>
      </c>
      <c r="G5" s="3">
        <v>0.61850000000000005</v>
      </c>
      <c r="H5" s="2">
        <v>9</v>
      </c>
      <c r="I5" s="2">
        <v>15684</v>
      </c>
    </row>
    <row r="6" spans="1:9" x14ac:dyDescent="0.35">
      <c r="A6" s="2" t="s">
        <v>9</v>
      </c>
      <c r="B6" s="2" t="s">
        <v>10</v>
      </c>
      <c r="C6" s="2" t="s">
        <v>35</v>
      </c>
      <c r="D6" s="2" t="str">
        <f>"141207"</f>
        <v>141207</v>
      </c>
      <c r="E6" s="2">
        <v>13014</v>
      </c>
      <c r="F6" s="2">
        <v>7906</v>
      </c>
      <c r="G6" s="3">
        <v>0.60750000000000004</v>
      </c>
      <c r="H6" s="2">
        <v>13</v>
      </c>
      <c r="I6" s="2">
        <v>12793</v>
      </c>
    </row>
    <row r="7" spans="1:9" x14ac:dyDescent="0.35">
      <c r="A7" s="2" t="s">
        <v>9</v>
      </c>
      <c r="B7" s="2" t="s">
        <v>10</v>
      </c>
      <c r="C7" s="2" t="s">
        <v>22</v>
      </c>
      <c r="D7" s="2" t="str">
        <f>"140312"</f>
        <v>140312</v>
      </c>
      <c r="E7" s="2">
        <v>5516</v>
      </c>
      <c r="F7" s="2">
        <v>3345</v>
      </c>
      <c r="G7" s="3">
        <v>0.60640000000000005</v>
      </c>
      <c r="H7" s="2">
        <v>12</v>
      </c>
      <c r="I7" s="2">
        <v>5482</v>
      </c>
    </row>
    <row r="8" spans="1:9" x14ac:dyDescent="0.35">
      <c r="A8" s="2" t="s">
        <v>9</v>
      </c>
      <c r="B8" s="2" t="s">
        <v>10</v>
      </c>
      <c r="C8" s="2" t="s">
        <v>31</v>
      </c>
      <c r="D8" s="2" t="str">
        <f>"141201"</f>
        <v>141201</v>
      </c>
      <c r="E8" s="2">
        <v>29399</v>
      </c>
      <c r="F8" s="2">
        <v>17637</v>
      </c>
      <c r="G8" s="3">
        <v>0.59989999999999999</v>
      </c>
      <c r="H8" s="2">
        <v>21</v>
      </c>
      <c r="I8" s="2">
        <v>29182</v>
      </c>
    </row>
    <row r="9" spans="1:9" x14ac:dyDescent="0.35">
      <c r="A9" s="2" t="s">
        <v>9</v>
      </c>
      <c r="B9" s="2" t="s">
        <v>10</v>
      </c>
      <c r="C9" s="2" t="s">
        <v>47</v>
      </c>
      <c r="D9" s="2" t="str">
        <f>"142604"</f>
        <v>142604</v>
      </c>
      <c r="E9" s="2">
        <v>3766</v>
      </c>
      <c r="F9" s="2">
        <v>2259</v>
      </c>
      <c r="G9" s="3">
        <v>0.5998</v>
      </c>
      <c r="H9" s="2">
        <v>4</v>
      </c>
      <c r="I9" s="2">
        <v>3730</v>
      </c>
    </row>
    <row r="10" spans="1:9" x14ac:dyDescent="0.35">
      <c r="A10" s="2" t="s">
        <v>9</v>
      </c>
      <c r="B10" s="2" t="s">
        <v>10</v>
      </c>
      <c r="C10" s="2" t="s">
        <v>33</v>
      </c>
      <c r="D10" s="2" t="str">
        <f>"141205"</f>
        <v>141205</v>
      </c>
      <c r="E10" s="2">
        <v>8536</v>
      </c>
      <c r="F10" s="2">
        <v>5082</v>
      </c>
      <c r="G10" s="3">
        <v>0.59540000000000004</v>
      </c>
      <c r="H10" s="2">
        <v>8</v>
      </c>
      <c r="I10" s="2">
        <v>8472</v>
      </c>
    </row>
    <row r="11" spans="1:9" x14ac:dyDescent="0.35">
      <c r="A11" s="2" t="s">
        <v>9</v>
      </c>
      <c r="B11" s="2" t="s">
        <v>10</v>
      </c>
      <c r="C11" s="2" t="s">
        <v>52</v>
      </c>
      <c r="D11" s="2" t="str">
        <f>"142609"</f>
        <v>142609</v>
      </c>
      <c r="E11" s="2">
        <v>6099</v>
      </c>
      <c r="F11" s="2">
        <v>3609</v>
      </c>
      <c r="G11" s="3">
        <v>0.5917</v>
      </c>
      <c r="H11" s="2">
        <v>14</v>
      </c>
      <c r="I11" s="2">
        <v>6052</v>
      </c>
    </row>
    <row r="12" spans="1:9" x14ac:dyDescent="0.35">
      <c r="A12" s="2" t="s">
        <v>9</v>
      </c>
      <c r="B12" s="2" t="s">
        <v>10</v>
      </c>
      <c r="C12" s="2" t="s">
        <v>65</v>
      </c>
      <c r="D12" s="2" t="str">
        <f>"142909"</f>
        <v>142909</v>
      </c>
      <c r="E12" s="2">
        <v>2929</v>
      </c>
      <c r="F12" s="2">
        <v>1721</v>
      </c>
      <c r="G12" s="3">
        <v>0.58760000000000001</v>
      </c>
      <c r="H12" s="2">
        <v>6</v>
      </c>
      <c r="I12" s="2">
        <v>2905</v>
      </c>
    </row>
    <row r="13" spans="1:9" x14ac:dyDescent="0.35">
      <c r="A13" s="2" t="s">
        <v>9</v>
      </c>
      <c r="B13" s="2" t="s">
        <v>10</v>
      </c>
      <c r="C13" s="2" t="s">
        <v>32</v>
      </c>
      <c r="D13" s="2" t="str">
        <f>"141204"</f>
        <v>141204</v>
      </c>
      <c r="E13" s="2">
        <v>4588</v>
      </c>
      <c r="F13" s="2">
        <v>2694</v>
      </c>
      <c r="G13" s="3">
        <v>0.58720000000000006</v>
      </c>
      <c r="H13" s="2">
        <v>7</v>
      </c>
      <c r="I13" s="2">
        <v>4555</v>
      </c>
    </row>
    <row r="14" spans="1:9" x14ac:dyDescent="0.35">
      <c r="A14" s="2" t="s">
        <v>9</v>
      </c>
      <c r="B14" s="2" t="s">
        <v>10</v>
      </c>
      <c r="C14" s="2" t="s">
        <v>62</v>
      </c>
      <c r="D14" s="2" t="str">
        <f>"142906"</f>
        <v>142906</v>
      </c>
      <c r="E14" s="2">
        <v>3763</v>
      </c>
      <c r="F14" s="2">
        <v>2209</v>
      </c>
      <c r="G14" s="3">
        <v>0.58699999999999997</v>
      </c>
      <c r="H14" s="2">
        <v>6</v>
      </c>
      <c r="I14" s="2">
        <v>3727</v>
      </c>
    </row>
    <row r="15" spans="1:9" x14ac:dyDescent="0.35">
      <c r="A15" s="2" t="s">
        <v>9</v>
      </c>
      <c r="B15" s="2" t="s">
        <v>10</v>
      </c>
      <c r="C15" s="2" t="s">
        <v>71</v>
      </c>
      <c r="D15" s="2" t="str">
        <f>"143306"</f>
        <v>143306</v>
      </c>
      <c r="E15" s="2">
        <v>2892</v>
      </c>
      <c r="F15" s="2">
        <v>1697</v>
      </c>
      <c r="G15" s="3">
        <v>0.58679999999999999</v>
      </c>
      <c r="H15" s="2">
        <v>5</v>
      </c>
      <c r="I15" s="2">
        <v>2862</v>
      </c>
    </row>
    <row r="16" spans="1:9" x14ac:dyDescent="0.35">
      <c r="A16" s="2" t="s">
        <v>9</v>
      </c>
      <c r="B16" s="2" t="s">
        <v>10</v>
      </c>
      <c r="C16" s="2" t="s">
        <v>54</v>
      </c>
      <c r="D16" s="2" t="str">
        <f>"142611"</f>
        <v>142611</v>
      </c>
      <c r="E16" s="2">
        <v>4440</v>
      </c>
      <c r="F16" s="2">
        <v>2603</v>
      </c>
      <c r="G16" s="3">
        <v>0.58630000000000004</v>
      </c>
      <c r="H16" s="2">
        <v>8</v>
      </c>
      <c r="I16" s="2">
        <v>4427</v>
      </c>
    </row>
    <row r="17" spans="1:9" x14ac:dyDescent="0.35">
      <c r="A17" s="2" t="s">
        <v>9</v>
      </c>
      <c r="B17" s="2" t="s">
        <v>10</v>
      </c>
      <c r="C17" s="2" t="s">
        <v>24</v>
      </c>
      <c r="D17" s="2" t="str">
        <f>"140314"</f>
        <v>140314</v>
      </c>
      <c r="E17" s="2">
        <v>6002</v>
      </c>
      <c r="F17" s="2">
        <v>3512</v>
      </c>
      <c r="G17" s="3">
        <v>0.58509999999999995</v>
      </c>
      <c r="H17" s="2">
        <v>10</v>
      </c>
      <c r="I17" s="2">
        <v>5965</v>
      </c>
    </row>
    <row r="18" spans="1:9" x14ac:dyDescent="0.35">
      <c r="A18" s="2" t="s">
        <v>9</v>
      </c>
      <c r="B18" s="2" t="s">
        <v>10</v>
      </c>
      <c r="C18" s="2" t="s">
        <v>11</v>
      </c>
      <c r="D18" s="2" t="str">
        <f>"140301"</f>
        <v>140301</v>
      </c>
      <c r="E18" s="2">
        <v>12785</v>
      </c>
      <c r="F18" s="2">
        <v>7476</v>
      </c>
      <c r="G18" s="3">
        <v>0.5847</v>
      </c>
      <c r="H18" s="2">
        <v>15</v>
      </c>
      <c r="I18" s="2">
        <v>12648</v>
      </c>
    </row>
    <row r="19" spans="1:9" x14ac:dyDescent="0.35">
      <c r="A19" s="2" t="s">
        <v>9</v>
      </c>
      <c r="B19" s="2" t="s">
        <v>10</v>
      </c>
      <c r="C19" s="2" t="s">
        <v>50</v>
      </c>
      <c r="D19" s="2" t="str">
        <f>"142607"</f>
        <v>142607</v>
      </c>
      <c r="E19" s="2">
        <v>2374</v>
      </c>
      <c r="F19" s="2">
        <v>1386</v>
      </c>
      <c r="G19" s="3">
        <v>0.58379999999999999</v>
      </c>
      <c r="H19" s="2">
        <v>5</v>
      </c>
      <c r="I19" s="2">
        <v>2356</v>
      </c>
    </row>
    <row r="20" spans="1:9" x14ac:dyDescent="0.35">
      <c r="A20" s="2" t="s">
        <v>9</v>
      </c>
      <c r="B20" s="2" t="s">
        <v>10</v>
      </c>
      <c r="C20" s="2" t="s">
        <v>70</v>
      </c>
      <c r="D20" s="2" t="str">
        <f>"143305"</f>
        <v>143305</v>
      </c>
      <c r="E20" s="2">
        <v>13710</v>
      </c>
      <c r="F20" s="2">
        <v>7993</v>
      </c>
      <c r="G20" s="3">
        <v>0.58299999999999996</v>
      </c>
      <c r="H20" s="2">
        <v>21</v>
      </c>
      <c r="I20" s="2">
        <v>13495</v>
      </c>
    </row>
    <row r="21" spans="1:9" x14ac:dyDescent="0.35">
      <c r="A21" s="2" t="s">
        <v>9</v>
      </c>
      <c r="B21" s="2" t="s">
        <v>10</v>
      </c>
      <c r="C21" s="2" t="s">
        <v>60</v>
      </c>
      <c r="D21" s="2" t="str">
        <f>"142904"</f>
        <v>142904</v>
      </c>
      <c r="E21" s="2">
        <v>3336</v>
      </c>
      <c r="F21" s="2">
        <v>1944</v>
      </c>
      <c r="G21" s="3">
        <v>0.5827</v>
      </c>
      <c r="H21" s="2">
        <v>5</v>
      </c>
      <c r="I21" s="2">
        <v>3304</v>
      </c>
    </row>
    <row r="22" spans="1:9" x14ac:dyDescent="0.35">
      <c r="A22" s="2" t="s">
        <v>9</v>
      </c>
      <c r="B22" s="2" t="s">
        <v>10</v>
      </c>
      <c r="C22" s="2" t="s">
        <v>64</v>
      </c>
      <c r="D22" s="2" t="str">
        <f>"142908"</f>
        <v>142908</v>
      </c>
      <c r="E22" s="2">
        <v>4608</v>
      </c>
      <c r="F22" s="2">
        <v>2674</v>
      </c>
      <c r="G22" s="3">
        <v>0.58030000000000004</v>
      </c>
      <c r="H22" s="2">
        <v>9</v>
      </c>
      <c r="I22" s="2">
        <v>4572</v>
      </c>
    </row>
    <row r="23" spans="1:9" x14ac:dyDescent="0.35">
      <c r="A23" s="2" t="s">
        <v>9</v>
      </c>
      <c r="B23" s="2" t="s">
        <v>10</v>
      </c>
      <c r="C23" s="2" t="s">
        <v>13</v>
      </c>
      <c r="D23" s="2" t="str">
        <f>"140303"</f>
        <v>140303</v>
      </c>
      <c r="E23" s="2">
        <v>3992</v>
      </c>
      <c r="F23" s="2">
        <v>2312</v>
      </c>
      <c r="G23" s="3">
        <v>0.57920000000000005</v>
      </c>
      <c r="H23" s="2">
        <v>10</v>
      </c>
      <c r="I23" s="2">
        <v>3972</v>
      </c>
    </row>
    <row r="24" spans="1:9" x14ac:dyDescent="0.35">
      <c r="A24" s="2" t="s">
        <v>9</v>
      </c>
      <c r="B24" s="2" t="s">
        <v>10</v>
      </c>
      <c r="C24" s="2" t="s">
        <v>20</v>
      </c>
      <c r="D24" s="2" t="str">
        <f>"140310"</f>
        <v>140310</v>
      </c>
      <c r="E24" s="2">
        <v>8088</v>
      </c>
      <c r="F24" s="2">
        <v>4681</v>
      </c>
      <c r="G24" s="3">
        <v>0.57879999999999998</v>
      </c>
      <c r="H24" s="2">
        <v>13</v>
      </c>
      <c r="I24" s="2">
        <v>8048</v>
      </c>
    </row>
    <row r="25" spans="1:9" x14ac:dyDescent="0.35">
      <c r="A25" s="2" t="s">
        <v>9</v>
      </c>
      <c r="B25" s="2" t="s">
        <v>10</v>
      </c>
      <c r="C25" s="2" t="s">
        <v>34</v>
      </c>
      <c r="D25" s="2" t="str">
        <f>"141206"</f>
        <v>141206</v>
      </c>
      <c r="E25" s="2">
        <v>4831</v>
      </c>
      <c r="F25" s="2">
        <v>2795</v>
      </c>
      <c r="G25" s="3">
        <v>0.5786</v>
      </c>
      <c r="H25" s="2">
        <v>7</v>
      </c>
      <c r="I25" s="2">
        <v>4778</v>
      </c>
    </row>
    <row r="26" spans="1:9" x14ac:dyDescent="0.35">
      <c r="A26" s="2" t="s">
        <v>9</v>
      </c>
      <c r="B26" s="2" t="s">
        <v>10</v>
      </c>
      <c r="C26" s="2" t="s">
        <v>21</v>
      </c>
      <c r="D26" s="2" t="str">
        <f>"140311"</f>
        <v>140311</v>
      </c>
      <c r="E26" s="2">
        <v>6022</v>
      </c>
      <c r="F26" s="2">
        <v>3479</v>
      </c>
      <c r="G26" s="3">
        <v>0.57769999999999999</v>
      </c>
      <c r="H26" s="2">
        <v>8</v>
      </c>
      <c r="I26" s="2">
        <v>5990</v>
      </c>
    </row>
    <row r="27" spans="1:9" x14ac:dyDescent="0.35">
      <c r="A27" s="2" t="s">
        <v>9</v>
      </c>
      <c r="B27" s="2" t="s">
        <v>10</v>
      </c>
      <c r="C27" s="2" t="s">
        <v>51</v>
      </c>
      <c r="D27" s="2" t="str">
        <f>"142608"</f>
        <v>142608</v>
      </c>
      <c r="E27" s="2">
        <v>14125</v>
      </c>
      <c r="F27" s="2">
        <v>8155</v>
      </c>
      <c r="G27" s="3">
        <v>0.57730000000000004</v>
      </c>
      <c r="H27" s="2">
        <v>14</v>
      </c>
      <c r="I27" s="2">
        <v>14079</v>
      </c>
    </row>
    <row r="28" spans="1:9" x14ac:dyDescent="0.35">
      <c r="A28" s="2" t="s">
        <v>9</v>
      </c>
      <c r="B28" s="2" t="s">
        <v>10</v>
      </c>
      <c r="C28" s="2" t="s">
        <v>19</v>
      </c>
      <c r="D28" s="2" t="str">
        <f>"140309"</f>
        <v>140309</v>
      </c>
      <c r="E28" s="2">
        <v>3132</v>
      </c>
      <c r="F28" s="2">
        <v>1802</v>
      </c>
      <c r="G28" s="3">
        <v>0.57540000000000002</v>
      </c>
      <c r="H28" s="2">
        <v>9</v>
      </c>
      <c r="I28" s="2">
        <v>3115</v>
      </c>
    </row>
    <row r="29" spans="1:9" x14ac:dyDescent="0.35">
      <c r="A29" s="2" t="s">
        <v>9</v>
      </c>
      <c r="B29" s="2" t="s">
        <v>10</v>
      </c>
      <c r="C29" s="2" t="s">
        <v>27</v>
      </c>
      <c r="D29" s="2" t="str">
        <f>"141003"</f>
        <v>141003</v>
      </c>
      <c r="E29" s="2">
        <v>2157</v>
      </c>
      <c r="F29" s="2">
        <v>1237</v>
      </c>
      <c r="G29" s="3">
        <v>0.57350000000000001</v>
      </c>
      <c r="H29" s="2">
        <v>5</v>
      </c>
      <c r="I29" s="2">
        <v>2145</v>
      </c>
    </row>
    <row r="30" spans="1:9" x14ac:dyDescent="0.35">
      <c r="A30" s="2" t="s">
        <v>9</v>
      </c>
      <c r="B30" s="2" t="s">
        <v>10</v>
      </c>
      <c r="C30" s="2" t="s">
        <v>15</v>
      </c>
      <c r="D30" s="2" t="str">
        <f>"140305"</f>
        <v>140305</v>
      </c>
      <c r="E30" s="2">
        <v>4949</v>
      </c>
      <c r="F30" s="2">
        <v>2836</v>
      </c>
      <c r="G30" s="3">
        <v>0.57299999999999995</v>
      </c>
      <c r="H30" s="2">
        <v>11</v>
      </c>
      <c r="I30" s="2">
        <v>4932</v>
      </c>
    </row>
    <row r="31" spans="1:9" x14ac:dyDescent="0.35">
      <c r="A31" s="2" t="s">
        <v>9</v>
      </c>
      <c r="B31" s="2" t="s">
        <v>10</v>
      </c>
      <c r="C31" s="2" t="s">
        <v>39</v>
      </c>
      <c r="D31" s="2" t="str">
        <f>"141211"</f>
        <v>141211</v>
      </c>
      <c r="E31" s="2">
        <v>12154</v>
      </c>
      <c r="F31" s="2">
        <v>6964</v>
      </c>
      <c r="G31" s="3">
        <v>0.57299999999999995</v>
      </c>
      <c r="H31" s="2">
        <v>11</v>
      </c>
      <c r="I31" s="2">
        <v>12078</v>
      </c>
    </row>
    <row r="32" spans="1:9" x14ac:dyDescent="0.35">
      <c r="A32" s="2" t="s">
        <v>9</v>
      </c>
      <c r="B32" s="2" t="s">
        <v>10</v>
      </c>
      <c r="C32" s="2" t="s">
        <v>72</v>
      </c>
      <c r="D32" s="2" t="str">
        <f>"143307"</f>
        <v>143307</v>
      </c>
      <c r="E32" s="2">
        <v>4475</v>
      </c>
      <c r="F32" s="2">
        <v>2562</v>
      </c>
      <c r="G32" s="3">
        <v>0.57250000000000001</v>
      </c>
      <c r="H32" s="2">
        <v>6</v>
      </c>
      <c r="I32" s="2">
        <v>4428</v>
      </c>
    </row>
    <row r="33" spans="1:9" x14ac:dyDescent="0.35">
      <c r="A33" s="2" t="s">
        <v>9</v>
      </c>
      <c r="B33" s="2" t="s">
        <v>10</v>
      </c>
      <c r="C33" s="2" t="s">
        <v>69</v>
      </c>
      <c r="D33" s="2" t="str">
        <f>"143304"</f>
        <v>143304</v>
      </c>
      <c r="E33" s="2">
        <v>5566</v>
      </c>
      <c r="F33" s="2">
        <v>3185</v>
      </c>
      <c r="G33" s="3">
        <v>0.57220000000000004</v>
      </c>
      <c r="H33" s="2">
        <v>11</v>
      </c>
      <c r="I33" s="2">
        <v>5524</v>
      </c>
    </row>
    <row r="34" spans="1:9" x14ac:dyDescent="0.35">
      <c r="A34" s="2" t="s">
        <v>9</v>
      </c>
      <c r="B34" s="2" t="s">
        <v>10</v>
      </c>
      <c r="C34" s="2" t="s">
        <v>55</v>
      </c>
      <c r="D34" s="2" t="str">
        <f>"142612"</f>
        <v>142612</v>
      </c>
      <c r="E34" s="2">
        <v>3278</v>
      </c>
      <c r="F34" s="2">
        <v>1864</v>
      </c>
      <c r="G34" s="3">
        <v>0.56859999999999999</v>
      </c>
      <c r="H34" s="2">
        <v>8</v>
      </c>
      <c r="I34" s="2">
        <v>3255</v>
      </c>
    </row>
    <row r="35" spans="1:9" x14ac:dyDescent="0.35">
      <c r="A35" s="2" t="s">
        <v>9</v>
      </c>
      <c r="B35" s="2" t="s">
        <v>10</v>
      </c>
      <c r="C35" s="2" t="s">
        <v>29</v>
      </c>
      <c r="D35" s="2" t="str">
        <f>"141005"</f>
        <v>141005</v>
      </c>
      <c r="E35" s="2">
        <v>3611</v>
      </c>
      <c r="F35" s="2">
        <v>2052</v>
      </c>
      <c r="G35" s="3">
        <v>0.56830000000000003</v>
      </c>
      <c r="H35" s="2">
        <v>6</v>
      </c>
      <c r="I35" s="2">
        <v>3509</v>
      </c>
    </row>
    <row r="36" spans="1:9" x14ac:dyDescent="0.35">
      <c r="A36" s="2" t="s">
        <v>9</v>
      </c>
      <c r="B36" s="2" t="s">
        <v>10</v>
      </c>
      <c r="C36" s="2" t="s">
        <v>16</v>
      </c>
      <c r="D36" s="2" t="str">
        <f>"140306"</f>
        <v>140306</v>
      </c>
      <c r="E36" s="2">
        <v>4014</v>
      </c>
      <c r="F36" s="2">
        <v>2276</v>
      </c>
      <c r="G36" s="3">
        <v>0.56699999999999995</v>
      </c>
      <c r="H36" s="2">
        <v>6</v>
      </c>
      <c r="I36" s="2">
        <v>3977</v>
      </c>
    </row>
    <row r="37" spans="1:9" x14ac:dyDescent="0.35">
      <c r="A37" s="2" t="s">
        <v>9</v>
      </c>
      <c r="B37" s="2" t="s">
        <v>10</v>
      </c>
      <c r="C37" s="2" t="s">
        <v>42</v>
      </c>
      <c r="D37" s="2" t="str">
        <f>"141214"</f>
        <v>141214</v>
      </c>
      <c r="E37" s="2">
        <v>5429</v>
      </c>
      <c r="F37" s="2">
        <v>3074</v>
      </c>
      <c r="G37" s="3">
        <v>0.56620000000000004</v>
      </c>
      <c r="H37" s="2">
        <v>9</v>
      </c>
      <c r="I37" s="2">
        <v>5379</v>
      </c>
    </row>
    <row r="38" spans="1:9" x14ac:dyDescent="0.35">
      <c r="A38" s="2" t="s">
        <v>9</v>
      </c>
      <c r="B38" s="2" t="s">
        <v>10</v>
      </c>
      <c r="C38" s="2" t="s">
        <v>75</v>
      </c>
      <c r="D38" s="2" t="str">
        <f>"146401"</f>
        <v>146401</v>
      </c>
      <c r="E38" s="2">
        <v>53896</v>
      </c>
      <c r="F38" s="2">
        <v>30408</v>
      </c>
      <c r="G38" s="3">
        <v>0.56420000000000003</v>
      </c>
      <c r="H38" s="2">
        <v>38</v>
      </c>
      <c r="I38" s="2">
        <v>53293</v>
      </c>
    </row>
    <row r="39" spans="1:9" x14ac:dyDescent="0.35">
      <c r="A39" s="2" t="s">
        <v>9</v>
      </c>
      <c r="B39" s="2" t="s">
        <v>10</v>
      </c>
      <c r="C39" s="2" t="s">
        <v>23</v>
      </c>
      <c r="D39" s="2" t="str">
        <f>"140313"</f>
        <v>140313</v>
      </c>
      <c r="E39" s="2">
        <v>4297</v>
      </c>
      <c r="F39" s="2">
        <v>2419</v>
      </c>
      <c r="G39" s="3">
        <v>0.56299999999999994</v>
      </c>
      <c r="H39" s="2">
        <v>6</v>
      </c>
      <c r="I39" s="2">
        <v>4202</v>
      </c>
    </row>
    <row r="40" spans="1:9" x14ac:dyDescent="0.35">
      <c r="A40" s="2" t="s">
        <v>9</v>
      </c>
      <c r="B40" s="2" t="s">
        <v>10</v>
      </c>
      <c r="C40" s="2" t="s">
        <v>56</v>
      </c>
      <c r="D40" s="2" t="str">
        <f>"142613"</f>
        <v>142613</v>
      </c>
      <c r="E40" s="2">
        <v>7470</v>
      </c>
      <c r="F40" s="2">
        <v>4197</v>
      </c>
      <c r="G40" s="3">
        <v>0.56179999999999997</v>
      </c>
      <c r="H40" s="2">
        <v>16</v>
      </c>
      <c r="I40" s="2">
        <v>7407</v>
      </c>
    </row>
    <row r="41" spans="1:9" x14ac:dyDescent="0.35">
      <c r="A41" s="2" t="s">
        <v>9</v>
      </c>
      <c r="B41" s="2" t="s">
        <v>10</v>
      </c>
      <c r="C41" s="2" t="s">
        <v>59</v>
      </c>
      <c r="D41" s="2" t="str">
        <f>"142903"</f>
        <v>142903</v>
      </c>
      <c r="E41" s="2">
        <v>1592</v>
      </c>
      <c r="F41" s="2">
        <v>894</v>
      </c>
      <c r="G41" s="3">
        <v>0.56159999999999999</v>
      </c>
      <c r="H41" s="2">
        <v>3</v>
      </c>
      <c r="I41" s="2">
        <v>1573</v>
      </c>
    </row>
    <row r="42" spans="1:9" x14ac:dyDescent="0.35">
      <c r="A42" s="2" t="s">
        <v>9</v>
      </c>
      <c r="B42" s="2" t="s">
        <v>10</v>
      </c>
      <c r="C42" s="2" t="s">
        <v>40</v>
      </c>
      <c r="D42" s="2" t="str">
        <f>"141212"</f>
        <v>141212</v>
      </c>
      <c r="E42" s="2">
        <v>6729</v>
      </c>
      <c r="F42" s="2">
        <v>3778</v>
      </c>
      <c r="G42" s="3">
        <v>0.5615</v>
      </c>
      <c r="H42" s="2">
        <v>10</v>
      </c>
      <c r="I42" s="2">
        <v>6670</v>
      </c>
    </row>
    <row r="43" spans="1:9" x14ac:dyDescent="0.35">
      <c r="A43" s="2" t="s">
        <v>9</v>
      </c>
      <c r="B43" s="2" t="s">
        <v>10</v>
      </c>
      <c r="C43" s="2" t="s">
        <v>36</v>
      </c>
      <c r="D43" s="2" t="str">
        <f>"141208"</f>
        <v>141208</v>
      </c>
      <c r="E43" s="2">
        <v>3870</v>
      </c>
      <c r="F43" s="2">
        <v>2172</v>
      </c>
      <c r="G43" s="3">
        <v>0.56120000000000003</v>
      </c>
      <c r="H43" s="2">
        <v>5</v>
      </c>
      <c r="I43" s="2">
        <v>3830</v>
      </c>
    </row>
    <row r="44" spans="1:9" x14ac:dyDescent="0.35">
      <c r="A44" s="2" t="s">
        <v>9</v>
      </c>
      <c r="B44" s="2" t="s">
        <v>10</v>
      </c>
      <c r="C44" s="2" t="s">
        <v>68</v>
      </c>
      <c r="D44" s="2" t="str">
        <f>"143303"</f>
        <v>143303</v>
      </c>
      <c r="E44" s="2">
        <v>4581</v>
      </c>
      <c r="F44" s="2">
        <v>2570</v>
      </c>
      <c r="G44" s="3">
        <v>0.56100000000000005</v>
      </c>
      <c r="H44" s="2">
        <v>5</v>
      </c>
      <c r="I44" s="2">
        <v>4558</v>
      </c>
    </row>
    <row r="45" spans="1:9" x14ac:dyDescent="0.35">
      <c r="A45" s="2" t="s">
        <v>9</v>
      </c>
      <c r="B45" s="2" t="s">
        <v>10</v>
      </c>
      <c r="C45" s="2" t="s">
        <v>41</v>
      </c>
      <c r="D45" s="2" t="str">
        <f>"141213"</f>
        <v>141213</v>
      </c>
      <c r="E45" s="2">
        <v>5775</v>
      </c>
      <c r="F45" s="2">
        <v>3231</v>
      </c>
      <c r="G45" s="3">
        <v>0.5595</v>
      </c>
      <c r="H45" s="2">
        <v>9</v>
      </c>
      <c r="I45" s="2">
        <v>5720</v>
      </c>
    </row>
    <row r="46" spans="1:9" x14ac:dyDescent="0.35">
      <c r="A46" s="2" t="s">
        <v>9</v>
      </c>
      <c r="B46" s="2" t="s">
        <v>10</v>
      </c>
      <c r="C46" s="2" t="s">
        <v>57</v>
      </c>
      <c r="D46" s="2" t="str">
        <f>"142901"</f>
        <v>142901</v>
      </c>
      <c r="E46" s="2">
        <v>13649</v>
      </c>
      <c r="F46" s="2">
        <v>7614</v>
      </c>
      <c r="G46" s="3">
        <v>0.55779999999999996</v>
      </c>
      <c r="H46" s="2">
        <v>8</v>
      </c>
      <c r="I46" s="2">
        <v>13527</v>
      </c>
    </row>
    <row r="47" spans="1:9" x14ac:dyDescent="0.35">
      <c r="A47" s="2" t="s">
        <v>9</v>
      </c>
      <c r="B47" s="2" t="s">
        <v>10</v>
      </c>
      <c r="C47" s="2" t="s">
        <v>37</v>
      </c>
      <c r="D47" s="2" t="str">
        <f>"141209"</f>
        <v>141209</v>
      </c>
      <c r="E47" s="2">
        <v>4385</v>
      </c>
      <c r="F47" s="2">
        <v>2431</v>
      </c>
      <c r="G47" s="3">
        <v>0.5544</v>
      </c>
      <c r="H47" s="2">
        <v>5</v>
      </c>
      <c r="I47" s="2">
        <v>4356</v>
      </c>
    </row>
    <row r="48" spans="1:9" x14ac:dyDescent="0.35">
      <c r="A48" s="2" t="s">
        <v>9</v>
      </c>
      <c r="B48" s="2" t="s">
        <v>10</v>
      </c>
      <c r="C48" s="2" t="s">
        <v>53</v>
      </c>
      <c r="D48" s="2" t="str">
        <f>"142610"</f>
        <v>142610</v>
      </c>
      <c r="E48" s="2">
        <v>3648</v>
      </c>
      <c r="F48" s="2">
        <v>2022</v>
      </c>
      <c r="G48" s="3">
        <v>0.55430000000000001</v>
      </c>
      <c r="H48" s="2">
        <v>4</v>
      </c>
      <c r="I48" s="2">
        <v>3637</v>
      </c>
    </row>
    <row r="49" spans="1:9" x14ac:dyDescent="0.35">
      <c r="A49" s="2" t="s">
        <v>9</v>
      </c>
      <c r="B49" s="2" t="s">
        <v>10</v>
      </c>
      <c r="C49" s="2" t="s">
        <v>74</v>
      </c>
      <c r="D49" s="2" t="str">
        <f>"143309"</f>
        <v>143309</v>
      </c>
      <c r="E49" s="2">
        <v>2089</v>
      </c>
      <c r="F49" s="2">
        <v>1157</v>
      </c>
      <c r="G49" s="3">
        <v>0.55389999999999995</v>
      </c>
      <c r="H49" s="2">
        <v>4</v>
      </c>
      <c r="I49" s="2">
        <v>2076</v>
      </c>
    </row>
    <row r="50" spans="1:9" x14ac:dyDescent="0.35">
      <c r="A50" s="2" t="s">
        <v>9</v>
      </c>
      <c r="B50" s="2" t="s">
        <v>10</v>
      </c>
      <c r="C50" s="2" t="s">
        <v>66</v>
      </c>
      <c r="D50" s="2" t="str">
        <f>"143301"</f>
        <v>143301</v>
      </c>
      <c r="E50" s="2">
        <v>9155</v>
      </c>
      <c r="F50" s="2">
        <v>5057</v>
      </c>
      <c r="G50" s="3">
        <v>0.5524</v>
      </c>
      <c r="H50" s="2">
        <v>5</v>
      </c>
      <c r="I50" s="2">
        <v>9059</v>
      </c>
    </row>
    <row r="51" spans="1:9" x14ac:dyDescent="0.35">
      <c r="A51" s="2" t="s">
        <v>9</v>
      </c>
      <c r="B51" s="2" t="s">
        <v>10</v>
      </c>
      <c r="C51" s="2" t="s">
        <v>14</v>
      </c>
      <c r="D51" s="2" t="str">
        <f>"140304"</f>
        <v>140304</v>
      </c>
      <c r="E51" s="2">
        <v>10005</v>
      </c>
      <c r="F51" s="2">
        <v>5525</v>
      </c>
      <c r="G51" s="3">
        <v>0.55220000000000002</v>
      </c>
      <c r="H51" s="2">
        <v>17</v>
      </c>
      <c r="I51" s="2">
        <v>9924</v>
      </c>
    </row>
    <row r="52" spans="1:9" x14ac:dyDescent="0.35">
      <c r="A52" s="2" t="s">
        <v>9</v>
      </c>
      <c r="B52" s="2" t="s">
        <v>10</v>
      </c>
      <c r="C52" s="2" t="s">
        <v>44</v>
      </c>
      <c r="D52" s="2" t="str">
        <f>"142601"</f>
        <v>142601</v>
      </c>
      <c r="E52" s="2">
        <v>1936</v>
      </c>
      <c r="F52" s="2">
        <v>1069</v>
      </c>
      <c r="G52" s="3">
        <v>0.55220000000000002</v>
      </c>
      <c r="H52" s="2">
        <v>4</v>
      </c>
      <c r="I52" s="2">
        <v>1914</v>
      </c>
    </row>
    <row r="53" spans="1:9" x14ac:dyDescent="0.35">
      <c r="A53" s="2" t="s">
        <v>9</v>
      </c>
      <c r="B53" s="2" t="s">
        <v>10</v>
      </c>
      <c r="C53" s="2" t="s">
        <v>61</v>
      </c>
      <c r="D53" s="2" t="str">
        <f>"142905"</f>
        <v>142905</v>
      </c>
      <c r="E53" s="2">
        <v>4514</v>
      </c>
      <c r="F53" s="2">
        <v>2483</v>
      </c>
      <c r="G53" s="3">
        <v>0.55010000000000003</v>
      </c>
      <c r="H53" s="2">
        <v>7</v>
      </c>
      <c r="I53" s="2">
        <v>4447</v>
      </c>
    </row>
    <row r="54" spans="1:9" x14ac:dyDescent="0.35">
      <c r="A54" s="2" t="s">
        <v>9</v>
      </c>
      <c r="B54" s="2" t="s">
        <v>10</v>
      </c>
      <c r="C54" s="2" t="s">
        <v>12</v>
      </c>
      <c r="D54" s="2" t="str">
        <f>"140302"</f>
        <v>140302</v>
      </c>
      <c r="E54" s="2">
        <v>3564</v>
      </c>
      <c r="F54" s="2">
        <v>1960</v>
      </c>
      <c r="G54" s="3">
        <v>0.54990000000000006</v>
      </c>
      <c r="H54" s="2">
        <v>4</v>
      </c>
      <c r="I54" s="2">
        <v>3542</v>
      </c>
    </row>
    <row r="55" spans="1:9" x14ac:dyDescent="0.35">
      <c r="A55" s="2" t="s">
        <v>9</v>
      </c>
      <c r="B55" s="2" t="s">
        <v>10</v>
      </c>
      <c r="C55" s="2" t="s">
        <v>38</v>
      </c>
      <c r="D55" s="2" t="str">
        <f>"141210"</f>
        <v>141210</v>
      </c>
      <c r="E55" s="2">
        <v>3991</v>
      </c>
      <c r="F55" s="2">
        <v>2192</v>
      </c>
      <c r="G55" s="3">
        <v>0.54920000000000002</v>
      </c>
      <c r="H55" s="2">
        <v>6</v>
      </c>
      <c r="I55" s="2">
        <v>3979</v>
      </c>
    </row>
    <row r="56" spans="1:9" x14ac:dyDescent="0.35">
      <c r="A56" s="2" t="s">
        <v>9</v>
      </c>
      <c r="B56" s="2" t="s">
        <v>10</v>
      </c>
      <c r="C56" s="2" t="s">
        <v>48</v>
      </c>
      <c r="D56" s="2" t="str">
        <f>"142605"</f>
        <v>142605</v>
      </c>
      <c r="E56" s="2">
        <v>4268</v>
      </c>
      <c r="F56" s="2">
        <v>2338</v>
      </c>
      <c r="G56" s="3">
        <v>0.54779999999999995</v>
      </c>
      <c r="H56" s="2">
        <v>6</v>
      </c>
      <c r="I56" s="2">
        <v>4223</v>
      </c>
    </row>
    <row r="57" spans="1:9" x14ac:dyDescent="0.35">
      <c r="A57" s="2" t="s">
        <v>9</v>
      </c>
      <c r="B57" s="2" t="s">
        <v>10</v>
      </c>
      <c r="C57" s="2" t="s">
        <v>73</v>
      </c>
      <c r="D57" s="2" t="str">
        <f>"143308"</f>
        <v>143308</v>
      </c>
      <c r="E57" s="2">
        <v>3741</v>
      </c>
      <c r="F57" s="2">
        <v>2035</v>
      </c>
      <c r="G57" s="3">
        <v>0.54400000000000004</v>
      </c>
      <c r="H57" s="2">
        <v>8</v>
      </c>
      <c r="I57" s="2">
        <v>3725</v>
      </c>
    </row>
    <row r="58" spans="1:9" x14ac:dyDescent="0.35">
      <c r="A58" s="2" t="s">
        <v>9</v>
      </c>
      <c r="B58" s="2" t="s">
        <v>10</v>
      </c>
      <c r="C58" s="2" t="s">
        <v>26</v>
      </c>
      <c r="D58" s="2" t="str">
        <f>"141002"</f>
        <v>141002</v>
      </c>
      <c r="E58" s="2">
        <v>7818</v>
      </c>
      <c r="F58" s="2">
        <v>4219</v>
      </c>
      <c r="G58" s="3">
        <v>0.53969999999999996</v>
      </c>
      <c r="H58" s="2">
        <v>14</v>
      </c>
      <c r="I58" s="2">
        <v>7745</v>
      </c>
    </row>
    <row r="59" spans="1:9" x14ac:dyDescent="0.35">
      <c r="A59" s="2" t="s">
        <v>9</v>
      </c>
      <c r="B59" s="2" t="s">
        <v>10</v>
      </c>
      <c r="C59" s="2" t="s">
        <v>67</v>
      </c>
      <c r="D59" s="2" t="str">
        <f>"143302"</f>
        <v>143302</v>
      </c>
      <c r="E59" s="2">
        <v>3414</v>
      </c>
      <c r="F59" s="2">
        <v>1840</v>
      </c>
      <c r="G59" s="3">
        <v>0.53900000000000003</v>
      </c>
      <c r="H59" s="2">
        <v>4</v>
      </c>
      <c r="I59" s="2">
        <v>3389</v>
      </c>
    </row>
    <row r="60" spans="1:9" x14ac:dyDescent="0.35">
      <c r="A60" s="2" t="s">
        <v>9</v>
      </c>
      <c r="B60" s="2" t="s">
        <v>10</v>
      </c>
      <c r="C60" s="2" t="s">
        <v>17</v>
      </c>
      <c r="D60" s="2" t="str">
        <f>"140307"</f>
        <v>140307</v>
      </c>
      <c r="E60" s="2">
        <v>5281</v>
      </c>
      <c r="F60" s="2">
        <v>2837</v>
      </c>
      <c r="G60" s="3">
        <v>0.53720000000000001</v>
      </c>
      <c r="H60" s="2">
        <v>12</v>
      </c>
      <c r="I60" s="2">
        <v>5193</v>
      </c>
    </row>
    <row r="61" spans="1:9" x14ac:dyDescent="0.35">
      <c r="A61" s="2" t="s">
        <v>9</v>
      </c>
      <c r="B61" s="2" t="s">
        <v>10</v>
      </c>
      <c r="C61" s="2" t="s">
        <v>46</v>
      </c>
      <c r="D61" s="2" t="str">
        <f>"142603"</f>
        <v>142603</v>
      </c>
      <c r="E61" s="2">
        <v>6413</v>
      </c>
      <c r="F61" s="2">
        <v>3442</v>
      </c>
      <c r="G61" s="3">
        <v>0.53669999999999995</v>
      </c>
      <c r="H61" s="2">
        <v>7</v>
      </c>
      <c r="I61" s="2">
        <v>6365</v>
      </c>
    </row>
    <row r="62" spans="1:9" x14ac:dyDescent="0.35">
      <c r="A62" s="2" t="s">
        <v>9</v>
      </c>
      <c r="B62" s="2" t="s">
        <v>10</v>
      </c>
      <c r="C62" s="2" t="s">
        <v>45</v>
      </c>
      <c r="D62" s="2" t="str">
        <f>"142602"</f>
        <v>142602</v>
      </c>
      <c r="E62" s="2">
        <v>1996</v>
      </c>
      <c r="F62" s="2">
        <v>1071</v>
      </c>
      <c r="G62" s="3">
        <v>0.53659999999999997</v>
      </c>
      <c r="H62" s="2">
        <v>4</v>
      </c>
      <c r="I62" s="2">
        <v>1958</v>
      </c>
    </row>
    <row r="63" spans="1:9" x14ac:dyDescent="0.35">
      <c r="A63" s="2" t="s">
        <v>9</v>
      </c>
      <c r="B63" s="2" t="s">
        <v>10</v>
      </c>
      <c r="C63" s="2" t="s">
        <v>28</v>
      </c>
      <c r="D63" s="2" t="str">
        <f>"141004"</f>
        <v>141004</v>
      </c>
      <c r="E63" s="2">
        <v>3525</v>
      </c>
      <c r="F63" s="2">
        <v>1878</v>
      </c>
      <c r="G63" s="3">
        <v>0.53280000000000005</v>
      </c>
      <c r="H63" s="2">
        <v>9</v>
      </c>
      <c r="I63" s="2">
        <v>3503</v>
      </c>
    </row>
    <row r="64" spans="1:9" x14ac:dyDescent="0.35">
      <c r="A64" s="2" t="s">
        <v>9</v>
      </c>
      <c r="B64" s="2" t="s">
        <v>10</v>
      </c>
      <c r="C64" s="2" t="s">
        <v>63</v>
      </c>
      <c r="D64" s="2" t="str">
        <f>"142907"</f>
        <v>142907</v>
      </c>
      <c r="E64" s="2">
        <v>2697</v>
      </c>
      <c r="F64" s="2">
        <v>1420</v>
      </c>
      <c r="G64" s="3">
        <v>0.52649999999999997</v>
      </c>
      <c r="H64" s="2">
        <v>5</v>
      </c>
      <c r="I64" s="2">
        <v>2680</v>
      </c>
    </row>
    <row r="65" spans="1:9" x14ac:dyDescent="0.35">
      <c r="A65" s="2" t="s">
        <v>9</v>
      </c>
      <c r="B65" s="2" t="s">
        <v>10</v>
      </c>
      <c r="C65" s="2" t="s">
        <v>25</v>
      </c>
      <c r="D65" s="2" t="str">
        <f>"141001"</f>
        <v>141001</v>
      </c>
      <c r="E65" s="2">
        <v>2045</v>
      </c>
      <c r="F65" s="2">
        <v>1066</v>
      </c>
      <c r="G65" s="3">
        <v>0.52129999999999999</v>
      </c>
      <c r="H65" s="2">
        <v>5</v>
      </c>
      <c r="I65" s="2">
        <v>2022</v>
      </c>
    </row>
    <row r="66" spans="1:9" x14ac:dyDescent="0.35">
      <c r="A66" s="2" t="s">
        <v>9</v>
      </c>
      <c r="B66" s="2" t="s">
        <v>10</v>
      </c>
      <c r="C66" s="2" t="s">
        <v>30</v>
      </c>
      <c r="D66" s="2" t="str">
        <f>"141006"</f>
        <v>141006</v>
      </c>
      <c r="E66" s="2">
        <v>3431</v>
      </c>
      <c r="F66" s="2">
        <v>1739</v>
      </c>
      <c r="G66" s="3">
        <v>0.50680000000000003</v>
      </c>
      <c r="H66" s="2">
        <v>8</v>
      </c>
      <c r="I66" s="2">
        <v>3419</v>
      </c>
    </row>
  </sheetData>
  <sortState ref="A2:I66">
    <sortCondition descending="1" ref="G1"/>
  </sortState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frekwencja_g17_00_gminy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Duk</dc:creator>
  <cp:lastModifiedBy>Dariusz Duk</cp:lastModifiedBy>
  <dcterms:created xsi:type="dcterms:W3CDTF">2025-06-01T15:52:13Z</dcterms:created>
  <dcterms:modified xsi:type="dcterms:W3CDTF">2025-06-01T15:53:45Z</dcterms:modified>
</cp:coreProperties>
</file>