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rekwencja_gminy_g17_00-1" sheetId="1" r:id="rId1"/>
  </sheets>
  <definedNames/>
  <calcPr fullCalcOnLoad="1"/>
</workbook>
</file>

<file path=xl/sharedStrings.xml><?xml version="1.0" encoding="utf-8"?>
<sst xmlns="http://schemas.openxmlformats.org/spreadsheetml/2006/main" count="230" uniqueCount="120">
  <si>
    <t>województwo</t>
  </si>
  <si>
    <t>gmina</t>
  </si>
  <si>
    <t>TERYT gminy</t>
  </si>
  <si>
    <t>podano</t>
  </si>
  <si>
    <t>liczba uprawnionych</t>
  </si>
  <si>
    <t>liczba wydanych kart</t>
  </si>
  <si>
    <t>mazowieckie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</si>
  <si>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</si>
  <si>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</si>
  <si>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</si>
  <si>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</si>
  <si>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</si>
  <si>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</si>
  <si>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</si>
  <si>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</si>
  <si>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</si>
  <si>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</si>
  <si>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</si>
  <si>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</si>
  <si>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</si>
  <si>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</si>
  <si>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</si>
  <si>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</si>
  <si>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</si>
  <si>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</si>
  <si>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</si>
  <si>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</si>
  <si>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Maków Mazowiecki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</si>
  <si>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</si>
  <si>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</si>
  <si>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</si>
  <si>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</si>
  <si>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</si>
  <si>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</si>
  <si>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</si>
  <si>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</si>
  <si>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</si>
  <si>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</si>
  <si>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</si>
  <si>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</si>
  <si>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</si>
  <si>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</si>
  <si>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</si>
  <si>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</si>
  <si>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</si>
  <si>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</si>
  <si>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</si>
  <si>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</si>
  <si>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</si>
  <si>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</si>
  <si>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Baranowo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</si>
  <si>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</si>
  <si>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</si>
  <si>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</si>
  <si>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</si>
  <si>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</si>
  <si>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</si>
  <si>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</si>
  <si>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</si>
  <si>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</si>
  <si>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</si>
  <si>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</si>
  <si>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</si>
  <si>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</si>
  <si>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</si>
  <si>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</si>
  <si>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</si>
  <si>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</si>
  <si>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</si>
  <si>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</si>
  <si>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</si>
  <si>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</si>
  <si>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Gzy</t>
  </si>
  <si>
    <t>gm. Obryte</t>
  </si>
  <si>
    <t>gm. Pokrzywnica</t>
  </si>
  <si>
    <t>gm. Pułtusk</t>
  </si>
  <si>
    <t>gm. Świercze</t>
  </si>
  <si>
    <t>gm. Winnica</t>
  </si>
  <si>
    <t>gm. Zatory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</si>
  <si>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</si>
  <si>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</si>
  <si>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</si>
  <si>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</si>
  <si>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</si>
  <si>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</si>
  <si>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</si>
  <si>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</si>
  <si>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</si>
  <si>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</si>
  <si>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</si>
  <si>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</si>
  <si>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</si>
  <si>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</si>
  <si>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</si>
  <si>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</si>
  <si>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</si>
  <si>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</si>
  <si>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</si>
  <si>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</si>
  <si>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</si>
  <si>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</si>
  <si>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</si>
  <si>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</si>
  <si>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</si>
  <si>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</si>
  <si>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</si>
  <si>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</si>
  <si>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</si>
  <si>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</si>
  <si>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</si>
  <si>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gm. Brańszczyk</t>
  </si>
  <si>
    <t>gm. Długosiodło</t>
  </si>
  <si>
    <t>gm. Rząśnik</t>
  </si>
  <si>
    <t>gm. Somianka</t>
  </si>
  <si>
    <t>gm. Wyszków</t>
  </si>
  <si>
    <t>gm. Zabrodzie</t>
  </si>
  <si>
    <t>m. Ostrołęka</t>
  </si>
  <si>
    <t>m. Siedlce</t>
  </si>
  <si>
    <t>frekwencja</t>
  </si>
  <si>
    <t>Frekwencja z godziny 17:00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</si>
</sst>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52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="60" zoomScalePageLayoutView="0" workbookViewId="0" topLeftCell="A1">
      <selection activeCell="N13" sqref="N13"/>
    </sheetView>
  </sheetViews>
  <sheetFormatPr defaultColWidth="9.140625" defaultRowHeight="15"/>
  <cols>
    <col min="1" max="1" width="13.7109375" style="0" bestFit="1" customWidth="1"/>
    <col min="2" max="2" width="25.140625" style="0" bestFit="1" customWidth="1"/>
    <col min="3" max="3" width="12.00390625" style="0" bestFit="1" customWidth="1"/>
    <col min="4" max="4" width="7.7109375" style="0" bestFit="1" customWidth="1"/>
    <col min="5" max="5" width="19.28125" style="0" bestFit="1" customWidth="1"/>
    <col min="6" max="6" width="19.421875" style="0" bestFit="1" customWidth="1"/>
    <col min="7" max="7" width="10.8515625" style="0" bestFit="1" customWidth="1"/>
  </cols>
  <sheetData>
    <row r="1" ht="15">
      <c r="B1" t="s">
        <v>119</v>
      </c>
    </row>
    <row r="2" spans="1:7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118</v>
      </c>
    </row>
    <row r="3" spans="1:7" ht="15">
      <c r="A3" s="1" t="s">
        <v>6</v>
      </c>
      <c r="B3" s="1" t="s">
        <v>84</v>
      </c>
      <c r="C3" s="1" t="str">
        <f>"142606"</f>
        <v>142606</v>
      </c>
      <c r="D3" s="1">
        <v>4</v>
      </c>
      <c r="E3" s="1">
        <v>2170</v>
      </c>
      <c r="F3" s="1">
        <v>1107</v>
      </c>
      <c r="G3" s="2">
        <f>F3/E3</f>
        <v>0.5101382488479262</v>
      </c>
    </row>
    <row r="4" spans="1:7" ht="15">
      <c r="A4" s="1" t="s">
        <v>6</v>
      </c>
      <c r="B4" s="1" t="s">
        <v>49</v>
      </c>
      <c r="C4" s="1" t="str">
        <f>"141215"</f>
        <v>141215</v>
      </c>
      <c r="D4" s="1">
        <v>9</v>
      </c>
      <c r="E4" s="1">
        <v>15456</v>
      </c>
      <c r="F4" s="1">
        <v>7501</v>
      </c>
      <c r="G4" s="2">
        <f>F4/E4</f>
        <v>0.4853131469979296</v>
      </c>
    </row>
    <row r="5" spans="1:7" ht="15">
      <c r="A5" s="1" t="s">
        <v>6</v>
      </c>
      <c r="B5" s="1" t="s">
        <v>93</v>
      </c>
      <c r="C5" s="1" t="str">
        <f>"142902"</f>
        <v>142902</v>
      </c>
      <c r="D5" s="1">
        <v>4</v>
      </c>
      <c r="E5" s="1">
        <v>3031</v>
      </c>
      <c r="F5" s="1">
        <v>1439</v>
      </c>
      <c r="G5" s="2">
        <f>F5/E5</f>
        <v>0.4747608050148466</v>
      </c>
    </row>
    <row r="6" spans="1:7" ht="15">
      <c r="A6" s="1" t="s">
        <v>6</v>
      </c>
      <c r="B6" s="1" t="s">
        <v>63</v>
      </c>
      <c r="C6" s="1" t="str">
        <f>"141603"</f>
        <v>141603</v>
      </c>
      <c r="D6" s="1">
        <v>5</v>
      </c>
      <c r="E6" s="1">
        <v>2206</v>
      </c>
      <c r="F6" s="1">
        <v>1043</v>
      </c>
      <c r="G6" s="2">
        <f>F6/E6</f>
        <v>0.4728014505893019</v>
      </c>
    </row>
    <row r="7" spans="1:7" ht="15">
      <c r="A7" s="1" t="s">
        <v>6</v>
      </c>
      <c r="B7" s="1" t="s">
        <v>97</v>
      </c>
      <c r="C7" s="1" t="str">
        <f>"142906"</f>
        <v>142906</v>
      </c>
      <c r="D7" s="1">
        <v>5</v>
      </c>
      <c r="E7" s="1">
        <v>4511</v>
      </c>
      <c r="F7" s="1">
        <v>2113</v>
      </c>
      <c r="G7" s="2">
        <f>F7/E7</f>
        <v>0.468410551984039</v>
      </c>
    </row>
    <row r="8" spans="1:7" ht="15">
      <c r="A8" s="1" t="s">
        <v>6</v>
      </c>
      <c r="B8" s="1" t="s">
        <v>77</v>
      </c>
      <c r="C8" s="1" t="str">
        <f>"142406"</f>
        <v>142406</v>
      </c>
      <c r="D8" s="1">
        <v>4</v>
      </c>
      <c r="E8" s="1">
        <v>3243</v>
      </c>
      <c r="F8" s="1">
        <v>1496</v>
      </c>
      <c r="G8" s="2">
        <f>F8/E8</f>
        <v>0.46130126426148627</v>
      </c>
    </row>
    <row r="9" spans="1:7" ht="15">
      <c r="A9" s="1" t="s">
        <v>6</v>
      </c>
      <c r="B9" s="1" t="s">
        <v>37</v>
      </c>
      <c r="C9" s="1" t="str">
        <f>"141201"</f>
        <v>141201</v>
      </c>
      <c r="D9" s="1">
        <v>21</v>
      </c>
      <c r="E9" s="1">
        <v>30524</v>
      </c>
      <c r="F9" s="1">
        <v>14051</v>
      </c>
      <c r="G9" s="2">
        <f>F9/E9</f>
        <v>0.4603263006159088</v>
      </c>
    </row>
    <row r="10" spans="1:7" ht="15">
      <c r="A10" s="1" t="s">
        <v>6</v>
      </c>
      <c r="B10" s="1" t="s">
        <v>89</v>
      </c>
      <c r="C10" s="1" t="str">
        <f>"142611"</f>
        <v>142611</v>
      </c>
      <c r="D10" s="1">
        <v>5</v>
      </c>
      <c r="E10" s="1">
        <v>4569</v>
      </c>
      <c r="F10" s="1">
        <v>2076</v>
      </c>
      <c r="G10" s="2">
        <f>F10/E10</f>
        <v>0.45436638214051217</v>
      </c>
    </row>
    <row r="11" spans="1:7" ht="15">
      <c r="A11" s="1" t="s">
        <v>6</v>
      </c>
      <c r="B11" s="1" t="s">
        <v>7</v>
      </c>
      <c r="C11" s="1" t="str">
        <f>"140301"</f>
        <v>140301</v>
      </c>
      <c r="D11" s="1">
        <v>15</v>
      </c>
      <c r="E11" s="1">
        <v>13292</v>
      </c>
      <c r="F11" s="1">
        <v>6028</v>
      </c>
      <c r="G11" s="2">
        <f>F11/E11</f>
        <v>0.4535058681913933</v>
      </c>
    </row>
    <row r="12" spans="1:7" ht="15">
      <c r="A12" s="1" t="s">
        <v>6</v>
      </c>
      <c r="B12" s="1" t="s">
        <v>92</v>
      </c>
      <c r="C12" s="1" t="str">
        <f>"142901"</f>
        <v>142901</v>
      </c>
      <c r="D12" s="1">
        <v>8</v>
      </c>
      <c r="E12" s="1">
        <v>15061</v>
      </c>
      <c r="F12" s="1">
        <v>6754</v>
      </c>
      <c r="G12" s="2">
        <f>F12/E12</f>
        <v>0.44844299847287694</v>
      </c>
    </row>
    <row r="13" spans="1:7" ht="15">
      <c r="A13" s="1" t="s">
        <v>6</v>
      </c>
      <c r="B13" s="1" t="s">
        <v>41</v>
      </c>
      <c r="C13" s="1" t="str">
        <f>"141207"</f>
        <v>141207</v>
      </c>
      <c r="D13" s="1">
        <v>10</v>
      </c>
      <c r="E13" s="1">
        <v>11547</v>
      </c>
      <c r="F13" s="1">
        <v>5178</v>
      </c>
      <c r="G13" s="2">
        <f>F13/E13</f>
        <v>0.44842816315926215</v>
      </c>
    </row>
    <row r="14" spans="1:7" ht="15">
      <c r="A14" s="1" t="s">
        <v>6</v>
      </c>
      <c r="B14" s="1" t="s">
        <v>23</v>
      </c>
      <c r="C14" s="1" t="str">
        <f>"141003"</f>
        <v>141003</v>
      </c>
      <c r="D14" s="1">
        <v>4</v>
      </c>
      <c r="E14" s="1">
        <v>2478</v>
      </c>
      <c r="F14" s="1">
        <v>1111</v>
      </c>
      <c r="G14" s="2">
        <f>F14/E14</f>
        <v>0.4483454398708636</v>
      </c>
    </row>
    <row r="15" spans="1:7" ht="15">
      <c r="A15" s="1" t="s">
        <v>6</v>
      </c>
      <c r="B15" s="1" t="s">
        <v>91</v>
      </c>
      <c r="C15" s="1" t="str">
        <f>"142613"</f>
        <v>142613</v>
      </c>
      <c r="D15" s="1">
        <v>9</v>
      </c>
      <c r="E15" s="1">
        <v>7935</v>
      </c>
      <c r="F15" s="1">
        <v>3529</v>
      </c>
      <c r="G15" s="2">
        <f>F15/E15</f>
        <v>0.44473850031505985</v>
      </c>
    </row>
    <row r="16" spans="1:7" ht="15">
      <c r="A16" s="1" t="s">
        <v>6</v>
      </c>
      <c r="B16" s="1" t="s">
        <v>117</v>
      </c>
      <c r="C16" s="1" t="str">
        <f>"146401"</f>
        <v>146401</v>
      </c>
      <c r="D16" s="1">
        <v>38</v>
      </c>
      <c r="E16" s="1">
        <v>59013</v>
      </c>
      <c r="F16" s="1">
        <v>25649</v>
      </c>
      <c r="G16" s="2">
        <f>F16/E16</f>
        <v>0.4346330469557555</v>
      </c>
    </row>
    <row r="17" spans="1:7" ht="15">
      <c r="A17" s="1" t="s">
        <v>6</v>
      </c>
      <c r="B17" s="1" t="s">
        <v>18</v>
      </c>
      <c r="C17" s="1" t="str">
        <f>"140312"</f>
        <v>140312</v>
      </c>
      <c r="D17" s="1">
        <v>7</v>
      </c>
      <c r="E17" s="1">
        <v>5894</v>
      </c>
      <c r="F17" s="1">
        <v>2559</v>
      </c>
      <c r="G17" s="2">
        <f>F17/E17</f>
        <v>0.4341703427214116</v>
      </c>
    </row>
    <row r="18" spans="1:7" ht="15">
      <c r="A18" s="1" t="s">
        <v>6</v>
      </c>
      <c r="B18" s="1" t="s">
        <v>73</v>
      </c>
      <c r="C18" s="1" t="str">
        <f>"142402"</f>
        <v>142402</v>
      </c>
      <c r="D18" s="1">
        <v>7</v>
      </c>
      <c r="E18" s="1">
        <v>3965</v>
      </c>
      <c r="F18" s="1">
        <v>1705</v>
      </c>
      <c r="G18" s="2">
        <f>F18/E18</f>
        <v>0.4300126103404792</v>
      </c>
    </row>
    <row r="19" spans="1:7" ht="15">
      <c r="A19" s="1" t="s">
        <v>6</v>
      </c>
      <c r="B19" s="1" t="s">
        <v>95</v>
      </c>
      <c r="C19" s="1" t="str">
        <f>"142904"</f>
        <v>142904</v>
      </c>
      <c r="D19" s="1">
        <v>5</v>
      </c>
      <c r="E19" s="1">
        <v>3955</v>
      </c>
      <c r="F19" s="1">
        <v>1692</v>
      </c>
      <c r="G19" s="2">
        <f>F19/E19</f>
        <v>0.42781289506953224</v>
      </c>
    </row>
    <row r="20" spans="1:7" ht="15">
      <c r="A20" s="1" t="s">
        <v>6</v>
      </c>
      <c r="B20" s="1" t="s">
        <v>9</v>
      </c>
      <c r="C20" s="1" t="str">
        <f>"140303"</f>
        <v>140303</v>
      </c>
      <c r="D20" s="1">
        <v>5</v>
      </c>
      <c r="E20" s="1">
        <v>4146</v>
      </c>
      <c r="F20" s="1">
        <v>1768</v>
      </c>
      <c r="G20" s="2">
        <f>F20/E20</f>
        <v>0.42643511818620355</v>
      </c>
    </row>
    <row r="21" spans="1:7" ht="15">
      <c r="A21" s="1" t="s">
        <v>6</v>
      </c>
      <c r="B21" s="1" t="s">
        <v>62</v>
      </c>
      <c r="C21" s="1" t="str">
        <f>"141602"</f>
        <v>141602</v>
      </c>
      <c r="D21" s="1">
        <v>4</v>
      </c>
      <c r="E21" s="1">
        <v>3500</v>
      </c>
      <c r="F21" s="1">
        <v>1490</v>
      </c>
      <c r="G21" s="2">
        <f>F21/E21</f>
        <v>0.4257142857142857</v>
      </c>
    </row>
    <row r="22" spans="1:7" ht="15">
      <c r="A22" s="1" t="s">
        <v>6</v>
      </c>
      <c r="B22" s="1" t="s">
        <v>45</v>
      </c>
      <c r="C22" s="1" t="str">
        <f>"141211"</f>
        <v>141211</v>
      </c>
      <c r="D22" s="1">
        <v>12</v>
      </c>
      <c r="E22" s="1">
        <v>11329</v>
      </c>
      <c r="F22" s="1">
        <v>4804</v>
      </c>
      <c r="G22" s="2">
        <f>F22/E22</f>
        <v>0.4240444875981993</v>
      </c>
    </row>
    <row r="23" spans="1:7" ht="15">
      <c r="A23" s="1" t="s">
        <v>6</v>
      </c>
      <c r="B23" s="1" t="s">
        <v>11</v>
      </c>
      <c r="C23" s="1" t="str">
        <f>"140305"</f>
        <v>140305</v>
      </c>
      <c r="D23" s="1">
        <v>7</v>
      </c>
      <c r="E23" s="1">
        <v>4975</v>
      </c>
      <c r="F23" s="1">
        <v>2105</v>
      </c>
      <c r="G23" s="2">
        <f>F23/E23</f>
        <v>0.42311557788944726</v>
      </c>
    </row>
    <row r="24" spans="1:7" ht="15">
      <c r="A24" s="1" t="s">
        <v>6</v>
      </c>
      <c r="B24" s="1" t="s">
        <v>86</v>
      </c>
      <c r="C24" s="1" t="str">
        <f>"142608"</f>
        <v>142608</v>
      </c>
      <c r="D24" s="1">
        <v>8</v>
      </c>
      <c r="E24" s="1">
        <v>13648</v>
      </c>
      <c r="F24" s="1">
        <v>5755</v>
      </c>
      <c r="G24" s="2">
        <f>F24/E24</f>
        <v>0.42167350527549824</v>
      </c>
    </row>
    <row r="25" spans="1:7" ht="15">
      <c r="A25" s="1" t="s">
        <v>6</v>
      </c>
      <c r="B25" s="1" t="s">
        <v>70</v>
      </c>
      <c r="C25" s="1" t="str">
        <f>"141610"</f>
        <v>141610</v>
      </c>
      <c r="D25" s="1">
        <v>4</v>
      </c>
      <c r="E25" s="1">
        <v>3560</v>
      </c>
      <c r="F25" s="1">
        <v>1501</v>
      </c>
      <c r="G25" s="2">
        <f>F25/E25</f>
        <v>0.4216292134831461</v>
      </c>
    </row>
    <row r="26" spans="1:7" ht="15">
      <c r="A26" s="1" t="s">
        <v>6</v>
      </c>
      <c r="B26" s="1" t="s">
        <v>20</v>
      </c>
      <c r="C26" s="1" t="str">
        <f>"140314"</f>
        <v>140314</v>
      </c>
      <c r="D26" s="1">
        <v>6</v>
      </c>
      <c r="E26" s="1">
        <v>6673</v>
      </c>
      <c r="F26" s="1">
        <v>2810</v>
      </c>
      <c r="G26" s="2">
        <f>F26/E26</f>
        <v>0.4210999550427094</v>
      </c>
    </row>
    <row r="27" spans="1:7" ht="15">
      <c r="A27" s="1" t="s">
        <v>6</v>
      </c>
      <c r="B27" s="1" t="s">
        <v>101</v>
      </c>
      <c r="C27" s="1" t="str">
        <f>"143301"</f>
        <v>143301</v>
      </c>
      <c r="D27" s="1">
        <v>5</v>
      </c>
      <c r="E27" s="1">
        <v>10342</v>
      </c>
      <c r="F27" s="1">
        <v>4324</v>
      </c>
      <c r="G27" s="2">
        <f>F27/E27</f>
        <v>0.4181009475923419</v>
      </c>
    </row>
    <row r="28" spans="1:7" ht="15">
      <c r="A28" s="1" t="s">
        <v>6</v>
      </c>
      <c r="B28" s="1" t="s">
        <v>21</v>
      </c>
      <c r="C28" s="1" t="str">
        <f>"141001"</f>
        <v>141001</v>
      </c>
      <c r="D28" s="1">
        <v>4</v>
      </c>
      <c r="E28" s="1">
        <v>2319</v>
      </c>
      <c r="F28" s="1">
        <v>969</v>
      </c>
      <c r="G28" s="2">
        <f>F28/E28</f>
        <v>0.4178525226390686</v>
      </c>
    </row>
    <row r="29" spans="1:7" ht="15">
      <c r="A29" s="1" t="s">
        <v>6</v>
      </c>
      <c r="B29" s="1" t="s">
        <v>38</v>
      </c>
      <c r="C29" s="1" t="str">
        <f>"141204"</f>
        <v>141204</v>
      </c>
      <c r="D29" s="1">
        <v>6</v>
      </c>
      <c r="E29" s="1">
        <v>4810</v>
      </c>
      <c r="F29" s="1">
        <v>2004</v>
      </c>
      <c r="G29" s="2">
        <f>F29/E29</f>
        <v>0.41663201663201666</v>
      </c>
    </row>
    <row r="30" spans="1:7" ht="15">
      <c r="A30" s="1" t="s">
        <v>6</v>
      </c>
      <c r="B30" s="1" t="s">
        <v>98</v>
      </c>
      <c r="C30" s="1" t="str">
        <f>"142907"</f>
        <v>142907</v>
      </c>
      <c r="D30" s="1">
        <v>4</v>
      </c>
      <c r="E30" s="1">
        <v>3213</v>
      </c>
      <c r="F30" s="1">
        <v>1338</v>
      </c>
      <c r="G30" s="2">
        <f>F30/E30</f>
        <v>0.41643323996265175</v>
      </c>
    </row>
    <row r="31" spans="1:7" ht="15">
      <c r="A31" s="1" t="s">
        <v>6</v>
      </c>
      <c r="B31" s="1" t="s">
        <v>69</v>
      </c>
      <c r="C31" s="1" t="str">
        <f>"141609"</f>
        <v>141609</v>
      </c>
      <c r="D31" s="1">
        <v>2</v>
      </c>
      <c r="E31" s="1">
        <v>1480</v>
      </c>
      <c r="F31" s="1">
        <v>614</v>
      </c>
      <c r="G31" s="2">
        <f>F31/E31</f>
        <v>0.41486486486486485</v>
      </c>
    </row>
    <row r="32" spans="1:7" ht="15">
      <c r="A32" s="1" t="s">
        <v>6</v>
      </c>
      <c r="B32" s="1" t="s">
        <v>16</v>
      </c>
      <c r="C32" s="1" t="str">
        <f>"140310"</f>
        <v>140310</v>
      </c>
      <c r="D32" s="1">
        <v>10</v>
      </c>
      <c r="E32" s="1">
        <v>8526</v>
      </c>
      <c r="F32" s="1">
        <v>3536</v>
      </c>
      <c r="G32" s="2">
        <f>F32/E32</f>
        <v>0.41473140980530143</v>
      </c>
    </row>
    <row r="33" spans="1:7" ht="15">
      <c r="A33" s="1" t="s">
        <v>6</v>
      </c>
      <c r="B33" s="1" t="s">
        <v>66</v>
      </c>
      <c r="C33" s="1" t="str">
        <f>"141606"</f>
        <v>141606</v>
      </c>
      <c r="D33" s="1">
        <v>4</v>
      </c>
      <c r="E33" s="1">
        <v>2487</v>
      </c>
      <c r="F33" s="1">
        <v>1031</v>
      </c>
      <c r="G33" s="2">
        <f>F33/E33</f>
        <v>0.4145556895858464</v>
      </c>
    </row>
    <row r="34" spans="1:7" ht="15">
      <c r="A34" s="1" t="s">
        <v>6</v>
      </c>
      <c r="B34" s="1" t="s">
        <v>10</v>
      </c>
      <c r="C34" s="1" t="str">
        <f>"140304"</f>
        <v>140304</v>
      </c>
      <c r="D34" s="1">
        <v>11</v>
      </c>
      <c r="E34" s="1">
        <v>9928</v>
      </c>
      <c r="F34" s="1">
        <v>4114</v>
      </c>
      <c r="G34" s="2">
        <f>F34/E34</f>
        <v>0.4143835616438356</v>
      </c>
    </row>
    <row r="35" spans="1:7" ht="15">
      <c r="A35" s="1" t="s">
        <v>6</v>
      </c>
      <c r="B35" s="1" t="s">
        <v>35</v>
      </c>
      <c r="C35" s="1" t="str">
        <f>"141109"</f>
        <v>141109</v>
      </c>
      <c r="D35" s="1">
        <v>4</v>
      </c>
      <c r="E35" s="1">
        <v>2755</v>
      </c>
      <c r="F35" s="1">
        <v>1138</v>
      </c>
      <c r="G35" s="2">
        <f>F35/E35</f>
        <v>0.4130671506352087</v>
      </c>
    </row>
    <row r="36" spans="1:7" ht="15">
      <c r="A36" s="1" t="s">
        <v>6</v>
      </c>
      <c r="B36" s="1" t="s">
        <v>100</v>
      </c>
      <c r="C36" s="1" t="str">
        <f>"142909"</f>
        <v>142909</v>
      </c>
      <c r="D36" s="1">
        <v>5</v>
      </c>
      <c r="E36" s="1">
        <v>3525</v>
      </c>
      <c r="F36" s="1">
        <v>1455</v>
      </c>
      <c r="G36" s="2">
        <f>F36/E36</f>
        <v>0.4127659574468085</v>
      </c>
    </row>
    <row r="37" spans="1:7" ht="15">
      <c r="A37" s="1" t="s">
        <v>6</v>
      </c>
      <c r="B37" s="1" t="s">
        <v>99</v>
      </c>
      <c r="C37" s="1" t="str">
        <f>"142908"</f>
        <v>142908</v>
      </c>
      <c r="D37" s="1">
        <v>7</v>
      </c>
      <c r="E37" s="1">
        <v>4956</v>
      </c>
      <c r="F37" s="1">
        <v>2041</v>
      </c>
      <c r="G37" s="2">
        <f>F37/E37</f>
        <v>0.41182405165456015</v>
      </c>
    </row>
    <row r="38" spans="1:7" ht="15">
      <c r="A38" s="1" t="s">
        <v>6</v>
      </c>
      <c r="B38" s="1" t="s">
        <v>75</v>
      </c>
      <c r="C38" s="1" t="str">
        <f>"142404"</f>
        <v>142404</v>
      </c>
      <c r="D38" s="1">
        <v>22</v>
      </c>
      <c r="E38" s="1">
        <v>19077</v>
      </c>
      <c r="F38" s="1">
        <v>7842</v>
      </c>
      <c r="G38" s="2">
        <f>F38/E38</f>
        <v>0.41107092310111654</v>
      </c>
    </row>
    <row r="39" spans="1:7" ht="15">
      <c r="A39" s="1" t="s">
        <v>6</v>
      </c>
      <c r="B39" s="1" t="s">
        <v>17</v>
      </c>
      <c r="C39" s="1" t="str">
        <f>"140311"</f>
        <v>140311</v>
      </c>
      <c r="D39" s="1">
        <v>6</v>
      </c>
      <c r="E39" s="1">
        <v>6423</v>
      </c>
      <c r="F39" s="1">
        <v>2631</v>
      </c>
      <c r="G39" s="2">
        <f>F39/E39</f>
        <v>0.4096216721158337</v>
      </c>
    </row>
    <row r="40" spans="1:7" ht="15">
      <c r="A40" s="1" t="s">
        <v>6</v>
      </c>
      <c r="B40" s="1" t="s">
        <v>64</v>
      </c>
      <c r="C40" s="1" t="str">
        <f>"141604"</f>
        <v>141604</v>
      </c>
      <c r="D40" s="1">
        <v>3</v>
      </c>
      <c r="E40" s="1">
        <v>2342</v>
      </c>
      <c r="F40" s="1">
        <v>958</v>
      </c>
      <c r="G40" s="2">
        <f>F40/E40</f>
        <v>0.40905209222886424</v>
      </c>
    </row>
    <row r="41" spans="1:7" ht="15">
      <c r="A41" s="1" t="s">
        <v>6</v>
      </c>
      <c r="B41" s="1" t="s">
        <v>28</v>
      </c>
      <c r="C41" s="1" t="str">
        <f>"141102"</f>
        <v>141102</v>
      </c>
      <c r="D41" s="1">
        <v>4</v>
      </c>
      <c r="E41" s="1">
        <v>2174</v>
      </c>
      <c r="F41" s="1">
        <v>888</v>
      </c>
      <c r="G41" s="2">
        <f>F41/E41</f>
        <v>0.40846366145354185</v>
      </c>
    </row>
    <row r="42" spans="1:7" ht="15">
      <c r="A42" s="1" t="s">
        <v>6</v>
      </c>
      <c r="B42" s="1" t="s">
        <v>39</v>
      </c>
      <c r="C42" s="1" t="str">
        <f>"141205"</f>
        <v>141205</v>
      </c>
      <c r="D42" s="1">
        <v>6</v>
      </c>
      <c r="E42" s="1">
        <v>7540</v>
      </c>
      <c r="F42" s="1">
        <v>3079</v>
      </c>
      <c r="G42" s="2">
        <f>F42/E42</f>
        <v>0.4083554376657825</v>
      </c>
    </row>
    <row r="43" spans="1:7" ht="15">
      <c r="A43" s="1" t="s">
        <v>6</v>
      </c>
      <c r="B43" s="1" t="s">
        <v>105</v>
      </c>
      <c r="C43" s="1" t="str">
        <f>"143305"</f>
        <v>143305</v>
      </c>
      <c r="D43" s="1">
        <v>13</v>
      </c>
      <c r="E43" s="1">
        <v>14165</v>
      </c>
      <c r="F43" s="1">
        <v>5782</v>
      </c>
      <c r="G43" s="2">
        <f>F43/E43</f>
        <v>0.4081891987292623</v>
      </c>
    </row>
    <row r="44" spans="1:7" ht="15">
      <c r="A44" s="1" t="s">
        <v>6</v>
      </c>
      <c r="B44" s="1" t="s">
        <v>82</v>
      </c>
      <c r="C44" s="1" t="str">
        <f>"142604"</f>
        <v>142604</v>
      </c>
      <c r="D44" s="1">
        <v>4</v>
      </c>
      <c r="E44" s="1">
        <v>4097</v>
      </c>
      <c r="F44" s="1">
        <v>1663</v>
      </c>
      <c r="G44" s="2">
        <f>F44/E44</f>
        <v>0.40590676104466683</v>
      </c>
    </row>
    <row r="45" spans="1:7" ht="15">
      <c r="A45" s="1" t="s">
        <v>6</v>
      </c>
      <c r="B45" s="1" t="s">
        <v>112</v>
      </c>
      <c r="C45" s="1" t="str">
        <f>"143503"</f>
        <v>143503</v>
      </c>
      <c r="D45" s="1">
        <v>9</v>
      </c>
      <c r="E45" s="1">
        <v>5464</v>
      </c>
      <c r="F45" s="1">
        <v>2206</v>
      </c>
      <c r="G45" s="2">
        <f>F45/E45</f>
        <v>0.4037335285505124</v>
      </c>
    </row>
    <row r="46" spans="1:7" ht="15">
      <c r="A46" s="1" t="s">
        <v>6</v>
      </c>
      <c r="B46" s="1" t="s">
        <v>96</v>
      </c>
      <c r="C46" s="1" t="str">
        <f>"142905"</f>
        <v>142905</v>
      </c>
      <c r="D46" s="1">
        <v>7</v>
      </c>
      <c r="E46" s="1">
        <v>5226</v>
      </c>
      <c r="F46" s="1">
        <v>2105</v>
      </c>
      <c r="G46" s="2">
        <f>F46/E46</f>
        <v>0.4027937236892461</v>
      </c>
    </row>
    <row r="47" spans="1:7" ht="15">
      <c r="A47" s="1" t="s">
        <v>6</v>
      </c>
      <c r="B47" s="1" t="s">
        <v>116</v>
      </c>
      <c r="C47" s="1" t="str">
        <f>"146101"</f>
        <v>146101</v>
      </c>
      <c r="D47" s="1">
        <v>25</v>
      </c>
      <c r="E47" s="1">
        <v>41216</v>
      </c>
      <c r="F47" s="1">
        <v>16569</v>
      </c>
      <c r="G47" s="2">
        <f>F47/E47</f>
        <v>0.40200407608695654</v>
      </c>
    </row>
    <row r="48" spans="1:7" ht="15">
      <c r="A48" s="1" t="s">
        <v>6</v>
      </c>
      <c r="B48" s="1" t="s">
        <v>78</v>
      </c>
      <c r="C48" s="1" t="str">
        <f>"142407"</f>
        <v>142407</v>
      </c>
      <c r="D48" s="1">
        <v>6</v>
      </c>
      <c r="E48" s="1">
        <v>3895</v>
      </c>
      <c r="F48" s="1">
        <v>1562</v>
      </c>
      <c r="G48" s="2">
        <f>F48/E48</f>
        <v>0.40102695763799745</v>
      </c>
    </row>
    <row r="49" spans="1:7" ht="15">
      <c r="A49" s="1" t="s">
        <v>6</v>
      </c>
      <c r="B49" s="1" t="s">
        <v>14</v>
      </c>
      <c r="C49" s="1" t="str">
        <f>"140308"</f>
        <v>140308</v>
      </c>
      <c r="D49" s="1">
        <v>6</v>
      </c>
      <c r="E49" s="1">
        <v>3927</v>
      </c>
      <c r="F49" s="1">
        <v>1567</v>
      </c>
      <c r="G49" s="2">
        <f>F49/E49</f>
        <v>0.3990323402088108</v>
      </c>
    </row>
    <row r="50" spans="1:7" ht="15">
      <c r="A50" s="1" t="s">
        <v>6</v>
      </c>
      <c r="B50" s="1" t="s">
        <v>104</v>
      </c>
      <c r="C50" s="1" t="str">
        <f>"143304"</f>
        <v>143304</v>
      </c>
      <c r="D50" s="1">
        <v>6</v>
      </c>
      <c r="E50" s="1">
        <v>6134</v>
      </c>
      <c r="F50" s="1">
        <v>2445</v>
      </c>
      <c r="G50" s="2">
        <f>F50/E50</f>
        <v>0.3985979784805999</v>
      </c>
    </row>
    <row r="51" spans="1:7" ht="15">
      <c r="A51" s="1" t="s">
        <v>6</v>
      </c>
      <c r="B51" s="1" t="s">
        <v>103</v>
      </c>
      <c r="C51" s="1" t="str">
        <f>"143303"</f>
        <v>143303</v>
      </c>
      <c r="D51" s="1">
        <v>5</v>
      </c>
      <c r="E51" s="1">
        <v>5185</v>
      </c>
      <c r="F51" s="1">
        <v>2065</v>
      </c>
      <c r="G51" s="2">
        <f>F51/E51</f>
        <v>0.3982642237222758</v>
      </c>
    </row>
    <row r="52" spans="1:7" ht="15">
      <c r="A52" s="1" t="s">
        <v>6</v>
      </c>
      <c r="B52" s="1" t="s">
        <v>107</v>
      </c>
      <c r="C52" s="1" t="str">
        <f>"143307"</f>
        <v>143307</v>
      </c>
      <c r="D52" s="1">
        <v>6</v>
      </c>
      <c r="E52" s="1">
        <v>4889</v>
      </c>
      <c r="F52" s="1">
        <v>1945</v>
      </c>
      <c r="G52" s="2">
        <f>F52/E52</f>
        <v>0.3978318674575578</v>
      </c>
    </row>
    <row r="53" spans="1:7" ht="15">
      <c r="A53" s="1" t="s">
        <v>6</v>
      </c>
      <c r="B53" s="1" t="s">
        <v>79</v>
      </c>
      <c r="C53" s="1" t="str">
        <f>"142601"</f>
        <v>142601</v>
      </c>
      <c r="D53" s="1">
        <v>3</v>
      </c>
      <c r="E53" s="1">
        <v>2104</v>
      </c>
      <c r="F53" s="1">
        <v>836</v>
      </c>
      <c r="G53" s="2">
        <f>F53/E53</f>
        <v>0.3973384030418251</v>
      </c>
    </row>
    <row r="54" spans="1:7" ht="15">
      <c r="A54" s="1" t="s">
        <v>6</v>
      </c>
      <c r="B54" s="1" t="s">
        <v>48</v>
      </c>
      <c r="C54" s="1" t="str">
        <f>"141214"</f>
        <v>141214</v>
      </c>
      <c r="D54" s="1">
        <v>5</v>
      </c>
      <c r="E54" s="1">
        <v>5189</v>
      </c>
      <c r="F54" s="1">
        <v>2061</v>
      </c>
      <c r="G54" s="2">
        <f>F54/E54</f>
        <v>0.39718635575255345</v>
      </c>
    </row>
    <row r="55" spans="1:7" ht="15">
      <c r="A55" s="1" t="s">
        <v>6</v>
      </c>
      <c r="B55" s="1" t="s">
        <v>71</v>
      </c>
      <c r="C55" s="1" t="str">
        <f>"141611"</f>
        <v>141611</v>
      </c>
      <c r="D55" s="1">
        <v>3</v>
      </c>
      <c r="E55" s="1">
        <v>3032</v>
      </c>
      <c r="F55" s="1">
        <v>1201</v>
      </c>
      <c r="G55" s="2">
        <f>F55/E55</f>
        <v>0.3961081794195251</v>
      </c>
    </row>
    <row r="56" spans="1:7" ht="15">
      <c r="A56" s="1" t="s">
        <v>6</v>
      </c>
      <c r="B56" s="1" t="s">
        <v>94</v>
      </c>
      <c r="C56" s="1" t="str">
        <f>"142903"</f>
        <v>142903</v>
      </c>
      <c r="D56" s="1">
        <v>3</v>
      </c>
      <c r="E56" s="1">
        <v>1960</v>
      </c>
      <c r="F56" s="1">
        <v>774</v>
      </c>
      <c r="G56" s="2">
        <f>F56/E56</f>
        <v>0.3948979591836735</v>
      </c>
    </row>
    <row r="57" spans="1:7" ht="15">
      <c r="A57" s="1" t="s">
        <v>6</v>
      </c>
      <c r="B57" s="1" t="s">
        <v>59</v>
      </c>
      <c r="C57" s="1" t="str">
        <f>"141510"</f>
        <v>141510</v>
      </c>
      <c r="D57" s="1">
        <v>6</v>
      </c>
      <c r="E57" s="1">
        <v>8064</v>
      </c>
      <c r="F57" s="1">
        <v>3173</v>
      </c>
      <c r="G57" s="2">
        <f>F57/E57</f>
        <v>0.39347718253968256</v>
      </c>
    </row>
    <row r="58" spans="1:7" ht="15">
      <c r="A58" s="1" t="s">
        <v>6</v>
      </c>
      <c r="B58" s="1" t="s">
        <v>22</v>
      </c>
      <c r="C58" s="1" t="str">
        <f>"141002"</f>
        <v>141002</v>
      </c>
      <c r="D58" s="1">
        <v>8</v>
      </c>
      <c r="E58" s="1">
        <v>9022</v>
      </c>
      <c r="F58" s="1">
        <v>3543</v>
      </c>
      <c r="G58" s="2">
        <f>F58/E58</f>
        <v>0.3927067169142097</v>
      </c>
    </row>
    <row r="59" spans="1:7" ht="15">
      <c r="A59" s="1" t="s">
        <v>6</v>
      </c>
      <c r="B59" s="1" t="s">
        <v>34</v>
      </c>
      <c r="C59" s="1" t="str">
        <f>"141108"</f>
        <v>141108</v>
      </c>
      <c r="D59" s="1">
        <v>4</v>
      </c>
      <c r="E59" s="1">
        <v>2191</v>
      </c>
      <c r="F59" s="1">
        <v>859</v>
      </c>
      <c r="G59" s="2">
        <f>F59/E59</f>
        <v>0.39205842081241443</v>
      </c>
    </row>
    <row r="60" spans="1:7" ht="15">
      <c r="A60" s="1" t="s">
        <v>6</v>
      </c>
      <c r="B60" s="1" t="s">
        <v>114</v>
      </c>
      <c r="C60" s="1" t="str">
        <f>"143505"</f>
        <v>143505</v>
      </c>
      <c r="D60" s="1">
        <v>28</v>
      </c>
      <c r="E60" s="1">
        <v>30474</v>
      </c>
      <c r="F60" s="1">
        <v>11932</v>
      </c>
      <c r="G60" s="2">
        <f>F60/E60</f>
        <v>0.3915468924328936</v>
      </c>
    </row>
    <row r="61" spans="1:7" ht="15">
      <c r="A61" s="1" t="s">
        <v>6</v>
      </c>
      <c r="B61" s="1" t="s">
        <v>106</v>
      </c>
      <c r="C61" s="1" t="str">
        <f>"143306"</f>
        <v>143306</v>
      </c>
      <c r="D61" s="1">
        <v>5</v>
      </c>
      <c r="E61" s="1">
        <v>3366</v>
      </c>
      <c r="F61" s="1">
        <v>1316</v>
      </c>
      <c r="G61" s="2">
        <f>F61/E61</f>
        <v>0.3909685086155674</v>
      </c>
    </row>
    <row r="62" spans="1:7" ht="15">
      <c r="A62" s="1" t="s">
        <v>6</v>
      </c>
      <c r="B62" s="1" t="s">
        <v>27</v>
      </c>
      <c r="C62" s="1" t="str">
        <f>"141101"</f>
        <v>141101</v>
      </c>
      <c r="D62" s="1">
        <v>5</v>
      </c>
      <c r="E62" s="1">
        <v>7851</v>
      </c>
      <c r="F62" s="1">
        <v>3064</v>
      </c>
      <c r="G62" s="2">
        <f>F62/E62</f>
        <v>0.39026875557253854</v>
      </c>
    </row>
    <row r="63" spans="1:7" ht="15">
      <c r="A63" s="1" t="s">
        <v>6</v>
      </c>
      <c r="B63" s="1" t="s">
        <v>55</v>
      </c>
      <c r="C63" s="1" t="str">
        <f>"141506"</f>
        <v>141506</v>
      </c>
      <c r="D63" s="1">
        <v>8</v>
      </c>
      <c r="E63" s="1">
        <v>7183</v>
      </c>
      <c r="F63" s="1">
        <v>2803</v>
      </c>
      <c r="G63" s="2">
        <f>F63/E63</f>
        <v>0.39022692468327996</v>
      </c>
    </row>
    <row r="64" spans="1:7" ht="15">
      <c r="A64" s="1" t="s">
        <v>6</v>
      </c>
      <c r="B64" s="1" t="s">
        <v>60</v>
      </c>
      <c r="C64" s="1" t="str">
        <f>"141511"</f>
        <v>141511</v>
      </c>
      <c r="D64" s="1">
        <v>6</v>
      </c>
      <c r="E64" s="1">
        <v>3896</v>
      </c>
      <c r="F64" s="1">
        <v>1518</v>
      </c>
      <c r="G64" s="2">
        <f>F64/E64</f>
        <v>0.3896303901437372</v>
      </c>
    </row>
    <row r="65" spans="1:7" ht="15">
      <c r="A65" s="1" t="s">
        <v>6</v>
      </c>
      <c r="B65" s="1" t="s">
        <v>31</v>
      </c>
      <c r="C65" s="1" t="str">
        <f>"141105"</f>
        <v>141105</v>
      </c>
      <c r="D65" s="1">
        <v>3</v>
      </c>
      <c r="E65" s="1">
        <v>1400</v>
      </c>
      <c r="F65" s="1">
        <v>543</v>
      </c>
      <c r="G65" s="2">
        <f>F65/E65</f>
        <v>0.38785714285714284</v>
      </c>
    </row>
    <row r="66" spans="1:7" ht="15">
      <c r="A66" s="1" t="s">
        <v>6</v>
      </c>
      <c r="B66" s="1" t="s">
        <v>88</v>
      </c>
      <c r="C66" s="1" t="str">
        <f>"142610"</f>
        <v>142610</v>
      </c>
      <c r="D66" s="1">
        <v>4</v>
      </c>
      <c r="E66" s="1">
        <v>3757</v>
      </c>
      <c r="F66" s="1">
        <v>1455</v>
      </c>
      <c r="G66" s="2">
        <f>F66/E66</f>
        <v>0.3872770827788129</v>
      </c>
    </row>
    <row r="67" spans="1:7" ht="15">
      <c r="A67" s="1" t="s">
        <v>6</v>
      </c>
      <c r="B67" s="1" t="s">
        <v>25</v>
      </c>
      <c r="C67" s="1" t="str">
        <f>"141005"</f>
        <v>141005</v>
      </c>
      <c r="D67" s="1">
        <v>4</v>
      </c>
      <c r="E67" s="1">
        <v>4145</v>
      </c>
      <c r="F67" s="1">
        <v>1600</v>
      </c>
      <c r="G67" s="2">
        <f>F67/E67</f>
        <v>0.38600723763570566</v>
      </c>
    </row>
    <row r="68" spans="1:7" ht="15">
      <c r="A68" s="1" t="s">
        <v>6</v>
      </c>
      <c r="B68" s="1" t="s">
        <v>115</v>
      </c>
      <c r="C68" s="1" t="str">
        <f>"143506"</f>
        <v>143506</v>
      </c>
      <c r="D68" s="1">
        <v>5</v>
      </c>
      <c r="E68" s="1">
        <v>4548</v>
      </c>
      <c r="F68" s="1">
        <v>1753</v>
      </c>
      <c r="G68" s="2">
        <f>F68/E68</f>
        <v>0.38544415127528586</v>
      </c>
    </row>
    <row r="69" spans="1:7" ht="15">
      <c r="A69" s="1" t="s">
        <v>6</v>
      </c>
      <c r="B69" s="1" t="s">
        <v>72</v>
      </c>
      <c r="C69" s="1" t="str">
        <f>"142401"</f>
        <v>142401</v>
      </c>
      <c r="D69" s="1">
        <v>4</v>
      </c>
      <c r="E69" s="1">
        <v>3041</v>
      </c>
      <c r="F69" s="1">
        <v>1171</v>
      </c>
      <c r="G69" s="2">
        <f>F69/E69</f>
        <v>0.385070700427491</v>
      </c>
    </row>
    <row r="70" spans="1:7" ht="15">
      <c r="A70" s="1" t="s">
        <v>6</v>
      </c>
      <c r="B70" s="1" t="s">
        <v>26</v>
      </c>
      <c r="C70" s="1" t="str">
        <f>"141006"</f>
        <v>141006</v>
      </c>
      <c r="D70" s="1">
        <v>5</v>
      </c>
      <c r="E70" s="1">
        <v>3989</v>
      </c>
      <c r="F70" s="1">
        <v>1535</v>
      </c>
      <c r="G70" s="2">
        <f>F70/E70</f>
        <v>0.3848082226121835</v>
      </c>
    </row>
    <row r="71" spans="1:7" ht="15">
      <c r="A71" s="1" t="s">
        <v>6</v>
      </c>
      <c r="B71" s="1" t="s">
        <v>46</v>
      </c>
      <c r="C71" s="1" t="str">
        <f>"141212"</f>
        <v>141212</v>
      </c>
      <c r="D71" s="1">
        <v>9</v>
      </c>
      <c r="E71" s="1">
        <v>6916</v>
      </c>
      <c r="F71" s="1">
        <v>2659</v>
      </c>
      <c r="G71" s="2">
        <f>F71/E71</f>
        <v>0.3844707923655292</v>
      </c>
    </row>
    <row r="72" spans="1:7" ht="15">
      <c r="A72" s="1" t="s">
        <v>6</v>
      </c>
      <c r="B72" s="1" t="s">
        <v>8</v>
      </c>
      <c r="C72" s="1" t="str">
        <f>"140302"</f>
        <v>140302</v>
      </c>
      <c r="D72" s="1">
        <v>4</v>
      </c>
      <c r="E72" s="1">
        <v>3941</v>
      </c>
      <c r="F72" s="1">
        <v>1512</v>
      </c>
      <c r="G72" s="2">
        <f>F72/E72</f>
        <v>0.3836589698046181</v>
      </c>
    </row>
    <row r="73" spans="1:7" ht="15">
      <c r="A73" s="1" t="s">
        <v>6</v>
      </c>
      <c r="B73" s="1" t="s">
        <v>87</v>
      </c>
      <c r="C73" s="1" t="str">
        <f>"142609"</f>
        <v>142609</v>
      </c>
      <c r="D73" s="1">
        <v>6</v>
      </c>
      <c r="E73" s="1">
        <v>5984</v>
      </c>
      <c r="F73" s="1">
        <v>2295</v>
      </c>
      <c r="G73" s="2">
        <f>F73/E73</f>
        <v>0.3835227272727273</v>
      </c>
    </row>
    <row r="74" spans="1:7" ht="15">
      <c r="A74" s="1" t="s">
        <v>6</v>
      </c>
      <c r="B74" s="1" t="s">
        <v>12</v>
      </c>
      <c r="C74" s="1" t="str">
        <f>"140306"</f>
        <v>140306</v>
      </c>
      <c r="D74" s="1">
        <v>5</v>
      </c>
      <c r="E74" s="1">
        <v>4304</v>
      </c>
      <c r="F74" s="1">
        <v>1645</v>
      </c>
      <c r="G74" s="2">
        <f>F74/E74</f>
        <v>0.38220260223048325</v>
      </c>
    </row>
    <row r="75" spans="1:7" ht="15">
      <c r="A75" s="1" t="s">
        <v>6</v>
      </c>
      <c r="B75" s="1" t="s">
        <v>85</v>
      </c>
      <c r="C75" s="1" t="str">
        <f>"142607"</f>
        <v>142607</v>
      </c>
      <c r="D75" s="1">
        <v>5</v>
      </c>
      <c r="E75" s="1">
        <v>2819</v>
      </c>
      <c r="F75" s="1">
        <v>1077</v>
      </c>
      <c r="G75" s="2">
        <f>F75/E75</f>
        <v>0.382050372472508</v>
      </c>
    </row>
    <row r="76" spans="1:7" ht="15">
      <c r="A76" s="1" t="s">
        <v>6</v>
      </c>
      <c r="B76" s="1" t="s">
        <v>74</v>
      </c>
      <c r="C76" s="1" t="str">
        <f>"142403"</f>
        <v>142403</v>
      </c>
      <c r="D76" s="1">
        <v>5</v>
      </c>
      <c r="E76" s="1">
        <v>3977</v>
      </c>
      <c r="F76" s="1">
        <v>1514</v>
      </c>
      <c r="G76" s="2">
        <f>F76/E76</f>
        <v>0.38068896152879056</v>
      </c>
    </row>
    <row r="77" spans="1:7" ht="15">
      <c r="A77" s="1" t="s">
        <v>6</v>
      </c>
      <c r="B77" s="1" t="s">
        <v>33</v>
      </c>
      <c r="C77" s="1" t="str">
        <f>"141107"</f>
        <v>141107</v>
      </c>
      <c r="D77" s="1">
        <v>3</v>
      </c>
      <c r="E77" s="1">
        <v>3649</v>
      </c>
      <c r="F77" s="1">
        <v>1386</v>
      </c>
      <c r="G77" s="2">
        <f>F77/E77</f>
        <v>0.37983009043573585</v>
      </c>
    </row>
    <row r="78" spans="1:7" ht="15">
      <c r="A78" s="1" t="s">
        <v>6</v>
      </c>
      <c r="B78" s="1" t="s">
        <v>61</v>
      </c>
      <c r="C78" s="1" t="str">
        <f>"141601"</f>
        <v>141601</v>
      </c>
      <c r="D78" s="1">
        <v>12</v>
      </c>
      <c r="E78" s="1">
        <v>18210</v>
      </c>
      <c r="F78" s="1">
        <v>6900</v>
      </c>
      <c r="G78" s="2">
        <f>F78/E78</f>
        <v>0.37891268533772654</v>
      </c>
    </row>
    <row r="79" spans="1:7" ht="15">
      <c r="A79" s="1" t="s">
        <v>6</v>
      </c>
      <c r="B79" s="1" t="s">
        <v>90</v>
      </c>
      <c r="C79" s="1" t="str">
        <f>"142612"</f>
        <v>142612</v>
      </c>
      <c r="D79" s="1">
        <v>6</v>
      </c>
      <c r="E79" s="1">
        <v>3693</v>
      </c>
      <c r="F79" s="1">
        <v>1397</v>
      </c>
      <c r="G79" s="2">
        <f>F79/E79</f>
        <v>0.3782832385594368</v>
      </c>
    </row>
    <row r="80" spans="1:7" ht="15">
      <c r="A80" s="1" t="s">
        <v>6</v>
      </c>
      <c r="B80" s="1" t="s">
        <v>68</v>
      </c>
      <c r="C80" s="1" t="str">
        <f>"141608"</f>
        <v>141608</v>
      </c>
      <c r="D80" s="1">
        <v>6</v>
      </c>
      <c r="E80" s="1">
        <v>3024</v>
      </c>
      <c r="F80" s="1">
        <v>1143</v>
      </c>
      <c r="G80" s="2">
        <f>F80/E80</f>
        <v>0.37797619047619047</v>
      </c>
    </row>
    <row r="81" spans="1:7" ht="15">
      <c r="A81" s="1" t="s">
        <v>6</v>
      </c>
      <c r="B81" s="1" t="s">
        <v>58</v>
      </c>
      <c r="C81" s="1" t="str">
        <f>"141509"</f>
        <v>141509</v>
      </c>
      <c r="D81" s="1">
        <v>7</v>
      </c>
      <c r="E81" s="1">
        <v>8024</v>
      </c>
      <c r="F81" s="1">
        <v>3032</v>
      </c>
      <c r="G81" s="2">
        <f>F81/E81</f>
        <v>0.3778664007976072</v>
      </c>
    </row>
    <row r="82" spans="1:7" ht="15">
      <c r="A82" s="1" t="s">
        <v>6</v>
      </c>
      <c r="B82" s="1" t="s">
        <v>43</v>
      </c>
      <c r="C82" s="1" t="str">
        <f>"141209"</f>
        <v>141209</v>
      </c>
      <c r="D82" s="1">
        <v>5</v>
      </c>
      <c r="E82" s="1">
        <v>4704</v>
      </c>
      <c r="F82" s="1">
        <v>1773</v>
      </c>
      <c r="G82" s="2">
        <f>F82/E82</f>
        <v>0.37691326530612246</v>
      </c>
    </row>
    <row r="83" spans="1:7" ht="15">
      <c r="A83" s="1" t="s">
        <v>6</v>
      </c>
      <c r="B83" s="1" t="s">
        <v>15</v>
      </c>
      <c r="C83" s="1" t="str">
        <f>"140309"</f>
        <v>140309</v>
      </c>
      <c r="D83" s="1">
        <v>4</v>
      </c>
      <c r="E83" s="1">
        <v>3280</v>
      </c>
      <c r="F83" s="1">
        <v>1235</v>
      </c>
      <c r="G83" s="2">
        <f>F83/E83</f>
        <v>0.37652439024390244</v>
      </c>
    </row>
    <row r="84" spans="1:7" ht="15">
      <c r="A84" s="1" t="s">
        <v>6</v>
      </c>
      <c r="B84" s="1" t="s">
        <v>19</v>
      </c>
      <c r="C84" s="1" t="str">
        <f>"140313"</f>
        <v>140313</v>
      </c>
      <c r="D84" s="1">
        <v>5</v>
      </c>
      <c r="E84" s="1">
        <v>4308</v>
      </c>
      <c r="F84" s="1">
        <v>1618</v>
      </c>
      <c r="G84" s="2">
        <f>F84/E84</f>
        <v>0.3755803156917363</v>
      </c>
    </row>
    <row r="85" spans="1:7" ht="15">
      <c r="A85" s="1" t="s">
        <v>6</v>
      </c>
      <c r="B85" s="1" t="s">
        <v>113</v>
      </c>
      <c r="C85" s="1" t="str">
        <f>"143504"</f>
        <v>143504</v>
      </c>
      <c r="D85" s="1">
        <v>6</v>
      </c>
      <c r="E85" s="1">
        <v>4460</v>
      </c>
      <c r="F85" s="1">
        <v>1675</v>
      </c>
      <c r="G85" s="2">
        <f>F85/E85</f>
        <v>0.3755605381165919</v>
      </c>
    </row>
    <row r="86" spans="1:7" ht="15">
      <c r="A86" s="1" t="s">
        <v>6</v>
      </c>
      <c r="B86" s="1" t="s">
        <v>47</v>
      </c>
      <c r="C86" s="1" t="str">
        <f>"141213"</f>
        <v>141213</v>
      </c>
      <c r="D86" s="1">
        <v>6</v>
      </c>
      <c r="E86" s="1">
        <v>5743</v>
      </c>
      <c r="F86" s="1">
        <v>2148</v>
      </c>
      <c r="G86" s="2">
        <f>F86/E86</f>
        <v>0.37402054675256835</v>
      </c>
    </row>
    <row r="87" spans="1:7" ht="15">
      <c r="A87" s="1" t="s">
        <v>6</v>
      </c>
      <c r="B87" s="1" t="s">
        <v>52</v>
      </c>
      <c r="C87" s="1" t="str">
        <f>"141503"</f>
        <v>141503</v>
      </c>
      <c r="D87" s="1">
        <v>7</v>
      </c>
      <c r="E87" s="1">
        <v>4180</v>
      </c>
      <c r="F87" s="1">
        <v>1547</v>
      </c>
      <c r="G87" s="2">
        <f>F87/E87</f>
        <v>0.3700956937799043</v>
      </c>
    </row>
    <row r="88" spans="1:7" ht="15">
      <c r="A88" s="1" t="s">
        <v>6</v>
      </c>
      <c r="B88" s="1" t="s">
        <v>108</v>
      </c>
      <c r="C88" s="1" t="str">
        <f>"143308"</f>
        <v>143308</v>
      </c>
      <c r="D88" s="1">
        <v>5</v>
      </c>
      <c r="E88" s="1">
        <v>4114</v>
      </c>
      <c r="F88" s="1">
        <v>1521</v>
      </c>
      <c r="G88" s="2">
        <f>F88/E88</f>
        <v>0.36971317452600877</v>
      </c>
    </row>
    <row r="89" spans="1:7" ht="15">
      <c r="A89" s="1" t="s">
        <v>6</v>
      </c>
      <c r="B89" s="1" t="s">
        <v>42</v>
      </c>
      <c r="C89" s="1" t="str">
        <f>"141208"</f>
        <v>141208</v>
      </c>
      <c r="D89" s="1">
        <v>4</v>
      </c>
      <c r="E89" s="1">
        <v>3999</v>
      </c>
      <c r="F89" s="1">
        <v>1478</v>
      </c>
      <c r="G89" s="2">
        <f>F89/E89</f>
        <v>0.3695923980995249</v>
      </c>
    </row>
    <row r="90" spans="1:7" ht="15">
      <c r="A90" s="1" t="s">
        <v>6</v>
      </c>
      <c r="B90" s="1" t="s">
        <v>65</v>
      </c>
      <c r="C90" s="1" t="str">
        <f>"141605"</f>
        <v>141605</v>
      </c>
      <c r="D90" s="1">
        <v>13</v>
      </c>
      <c r="E90" s="1">
        <v>9670</v>
      </c>
      <c r="F90" s="1">
        <v>3562</v>
      </c>
      <c r="G90" s="2">
        <f>F90/E90</f>
        <v>0.3683557394002068</v>
      </c>
    </row>
    <row r="91" spans="1:7" ht="15">
      <c r="A91" s="1" t="s">
        <v>6</v>
      </c>
      <c r="B91" s="1" t="s">
        <v>81</v>
      </c>
      <c r="C91" s="1" t="str">
        <f>"142603"</f>
        <v>142603</v>
      </c>
      <c r="D91" s="1">
        <v>7</v>
      </c>
      <c r="E91" s="1">
        <v>6835</v>
      </c>
      <c r="F91" s="1">
        <v>2508</v>
      </c>
      <c r="G91" s="2">
        <f>F91/E91</f>
        <v>0.3669348939283102</v>
      </c>
    </row>
    <row r="92" spans="1:7" ht="15">
      <c r="A92" s="1" t="s">
        <v>6</v>
      </c>
      <c r="B92" s="1" t="s">
        <v>109</v>
      </c>
      <c r="C92" s="1" t="str">
        <f>"143309"</f>
        <v>143309</v>
      </c>
      <c r="D92" s="1">
        <v>4</v>
      </c>
      <c r="E92" s="1">
        <v>2423</v>
      </c>
      <c r="F92" s="1">
        <v>889</v>
      </c>
      <c r="G92" s="2">
        <f>F92/E92</f>
        <v>0.36690053652496907</v>
      </c>
    </row>
    <row r="93" spans="1:7" ht="15">
      <c r="A93" s="1" t="s">
        <v>6</v>
      </c>
      <c r="B93" s="1" t="s">
        <v>29</v>
      </c>
      <c r="C93" s="1" t="str">
        <f>"141103"</f>
        <v>141103</v>
      </c>
      <c r="D93" s="1">
        <v>4</v>
      </c>
      <c r="E93" s="1">
        <v>4192</v>
      </c>
      <c r="F93" s="1">
        <v>1538</v>
      </c>
      <c r="G93" s="2">
        <f>F93/E93</f>
        <v>0.36688931297709926</v>
      </c>
    </row>
    <row r="94" spans="1:7" ht="15">
      <c r="A94" s="1" t="s">
        <v>6</v>
      </c>
      <c r="B94" s="1" t="s">
        <v>40</v>
      </c>
      <c r="C94" s="1" t="str">
        <f>"141206"</f>
        <v>141206</v>
      </c>
      <c r="D94" s="1">
        <v>5</v>
      </c>
      <c r="E94" s="1">
        <v>4831</v>
      </c>
      <c r="F94" s="1">
        <v>1758</v>
      </c>
      <c r="G94" s="2">
        <f>F94/E94</f>
        <v>0.36389981370316704</v>
      </c>
    </row>
    <row r="95" spans="1:7" ht="15">
      <c r="A95" s="1" t="s">
        <v>6</v>
      </c>
      <c r="B95" s="1" t="s">
        <v>110</v>
      </c>
      <c r="C95" s="1" t="str">
        <f>"143501"</f>
        <v>143501</v>
      </c>
      <c r="D95" s="1">
        <v>9</v>
      </c>
      <c r="E95" s="1">
        <v>6735</v>
      </c>
      <c r="F95" s="1">
        <v>2439</v>
      </c>
      <c r="G95" s="2">
        <f>F95/E95</f>
        <v>0.3621380846325167</v>
      </c>
    </row>
    <row r="96" spans="1:7" ht="15">
      <c r="A96" s="1" t="s">
        <v>6</v>
      </c>
      <c r="B96" s="1" t="s">
        <v>102</v>
      </c>
      <c r="C96" s="1" t="str">
        <f>"143302"</f>
        <v>143302</v>
      </c>
      <c r="D96" s="1">
        <v>4</v>
      </c>
      <c r="E96" s="1">
        <v>3641</v>
      </c>
      <c r="F96" s="1">
        <v>1318</v>
      </c>
      <c r="G96" s="2">
        <f>F96/E96</f>
        <v>0.36198846470749796</v>
      </c>
    </row>
    <row r="97" spans="1:7" ht="15">
      <c r="A97" s="1" t="s">
        <v>6</v>
      </c>
      <c r="B97" s="1" t="s">
        <v>36</v>
      </c>
      <c r="C97" s="1" t="str">
        <f>"141110"</f>
        <v>141110</v>
      </c>
      <c r="D97" s="1">
        <v>7</v>
      </c>
      <c r="E97" s="1">
        <v>2955</v>
      </c>
      <c r="F97" s="1">
        <v>1066</v>
      </c>
      <c r="G97" s="2">
        <f>F97/E97</f>
        <v>0.36074450084602366</v>
      </c>
    </row>
    <row r="98" spans="1:7" ht="15">
      <c r="A98" s="1" t="s">
        <v>6</v>
      </c>
      <c r="B98" s="1" t="s">
        <v>80</v>
      </c>
      <c r="C98" s="1" t="str">
        <f>"142602"</f>
        <v>142602</v>
      </c>
      <c r="D98" s="1">
        <v>4</v>
      </c>
      <c r="E98" s="1">
        <v>2340</v>
      </c>
      <c r="F98" s="1">
        <v>840</v>
      </c>
      <c r="G98" s="2">
        <f>F98/E98</f>
        <v>0.358974358974359</v>
      </c>
    </row>
    <row r="99" spans="1:7" ht="15">
      <c r="A99" s="1" t="s">
        <v>6</v>
      </c>
      <c r="B99" s="1" t="s">
        <v>111</v>
      </c>
      <c r="C99" s="1" t="str">
        <f>"143502"</f>
        <v>143502</v>
      </c>
      <c r="D99" s="1">
        <v>6</v>
      </c>
      <c r="E99" s="1">
        <v>6148</v>
      </c>
      <c r="F99" s="1">
        <v>2189</v>
      </c>
      <c r="G99" s="2">
        <f>F99/E99</f>
        <v>0.35605074821080024</v>
      </c>
    </row>
    <row r="100" spans="1:7" ht="15">
      <c r="A100" s="1" t="s">
        <v>6</v>
      </c>
      <c r="B100" s="1" t="s">
        <v>13</v>
      </c>
      <c r="C100" s="1" t="str">
        <f>"140307"</f>
        <v>140307</v>
      </c>
      <c r="D100" s="1">
        <v>8</v>
      </c>
      <c r="E100" s="1">
        <v>5850</v>
      </c>
      <c r="F100" s="1">
        <v>2080</v>
      </c>
      <c r="G100" s="2">
        <f>F100/E100</f>
        <v>0.35555555555555557</v>
      </c>
    </row>
    <row r="101" spans="1:7" ht="15">
      <c r="A101" s="1" t="s">
        <v>6</v>
      </c>
      <c r="B101" s="1" t="s">
        <v>32</v>
      </c>
      <c r="C101" s="1" t="str">
        <f>"141106"</f>
        <v>141106</v>
      </c>
      <c r="D101" s="1">
        <v>8</v>
      </c>
      <c r="E101" s="1">
        <v>4596</v>
      </c>
      <c r="F101" s="1">
        <v>1625</v>
      </c>
      <c r="G101" s="2">
        <f>F101/E101</f>
        <v>0.35356832027850305</v>
      </c>
    </row>
    <row r="102" spans="1:7" ht="15">
      <c r="A102" s="1" t="s">
        <v>6</v>
      </c>
      <c r="B102" s="1" t="s">
        <v>30</v>
      </c>
      <c r="C102" s="1" t="str">
        <f>"141104"</f>
        <v>141104</v>
      </c>
      <c r="D102" s="1">
        <v>6</v>
      </c>
      <c r="E102" s="1">
        <v>5207</v>
      </c>
      <c r="F102" s="1">
        <v>1811</v>
      </c>
      <c r="G102" s="2">
        <f>F102/E102</f>
        <v>0.34780103706548876</v>
      </c>
    </row>
    <row r="103" spans="1:7" ht="15">
      <c r="A103" s="1" t="s">
        <v>6</v>
      </c>
      <c r="B103" s="1" t="s">
        <v>24</v>
      </c>
      <c r="C103" s="1" t="str">
        <f>"141004"</f>
        <v>141004</v>
      </c>
      <c r="D103" s="1">
        <v>7</v>
      </c>
      <c r="E103" s="1">
        <v>4066</v>
      </c>
      <c r="F103" s="1">
        <v>1395</v>
      </c>
      <c r="G103" s="2">
        <f>F103/E103</f>
        <v>0.34308903098868665</v>
      </c>
    </row>
    <row r="104" spans="1:7" ht="15">
      <c r="A104" s="1" t="s">
        <v>6</v>
      </c>
      <c r="B104" s="1" t="s">
        <v>54</v>
      </c>
      <c r="C104" s="1" t="str">
        <f>"141505"</f>
        <v>141505</v>
      </c>
      <c r="D104" s="1">
        <v>15</v>
      </c>
      <c r="E104" s="1">
        <v>8841</v>
      </c>
      <c r="F104" s="1">
        <v>3000</v>
      </c>
      <c r="G104" s="2">
        <f>F104/E104</f>
        <v>0.33932813030200204</v>
      </c>
    </row>
    <row r="105" spans="1:7" ht="15">
      <c r="A105" s="1" t="s">
        <v>6</v>
      </c>
      <c r="B105" s="1" t="s">
        <v>83</v>
      </c>
      <c r="C105" s="1" t="str">
        <f>"142605"</f>
        <v>142605</v>
      </c>
      <c r="D105" s="1">
        <v>6</v>
      </c>
      <c r="E105" s="1">
        <v>4950</v>
      </c>
      <c r="F105" s="1">
        <v>1671</v>
      </c>
      <c r="G105" s="2">
        <f>F105/E105</f>
        <v>0.3375757575757576</v>
      </c>
    </row>
    <row r="106" spans="1:7" ht="15">
      <c r="A106" s="1" t="s">
        <v>6</v>
      </c>
      <c r="B106" s="1" t="s">
        <v>44</v>
      </c>
      <c r="C106" s="1" t="str">
        <f>"141210"</f>
        <v>141210</v>
      </c>
      <c r="D106" s="1">
        <v>4</v>
      </c>
      <c r="E106" s="1">
        <v>4224</v>
      </c>
      <c r="F106" s="1">
        <v>1397</v>
      </c>
      <c r="G106" s="2">
        <f>F106/E106</f>
        <v>0.3307291666666667</v>
      </c>
    </row>
    <row r="107" spans="1:7" ht="15">
      <c r="A107" s="1" t="s">
        <v>6</v>
      </c>
      <c r="B107" s="1" t="s">
        <v>67</v>
      </c>
      <c r="C107" s="1" t="str">
        <f>"141607"</f>
        <v>141607</v>
      </c>
      <c r="D107" s="1">
        <v>15</v>
      </c>
      <c r="E107" s="1">
        <v>10103</v>
      </c>
      <c r="F107" s="1">
        <v>3331</v>
      </c>
      <c r="G107" s="2">
        <f>F107/E107</f>
        <v>0.3297040483024844</v>
      </c>
    </row>
    <row r="108" spans="1:7" ht="15">
      <c r="A108" s="1" t="s">
        <v>6</v>
      </c>
      <c r="B108" s="1" t="s">
        <v>57</v>
      </c>
      <c r="C108" s="1" t="str">
        <f>"141508"</f>
        <v>141508</v>
      </c>
      <c r="D108" s="1">
        <v>14</v>
      </c>
      <c r="E108" s="1">
        <v>8265</v>
      </c>
      <c r="F108" s="1">
        <v>2723</v>
      </c>
      <c r="G108" s="2">
        <f>F108/E108</f>
        <v>0.3294615849969752</v>
      </c>
    </row>
    <row r="109" spans="1:7" ht="15">
      <c r="A109" s="1" t="s">
        <v>6</v>
      </c>
      <c r="B109" s="1" t="s">
        <v>53</v>
      </c>
      <c r="C109" s="1" t="str">
        <f>"141504"</f>
        <v>141504</v>
      </c>
      <c r="D109" s="1">
        <v>8</v>
      </c>
      <c r="E109" s="1">
        <v>6935</v>
      </c>
      <c r="F109" s="1">
        <v>2202</v>
      </c>
      <c r="G109" s="2">
        <f>F109/E109</f>
        <v>0.31751982696467196</v>
      </c>
    </row>
    <row r="110" spans="1:7" ht="15">
      <c r="A110" s="1" t="s">
        <v>6</v>
      </c>
      <c r="B110" s="1" t="s">
        <v>76</v>
      </c>
      <c r="C110" s="1" t="str">
        <f>"142405"</f>
        <v>142405</v>
      </c>
      <c r="D110" s="1">
        <v>5</v>
      </c>
      <c r="E110" s="1">
        <v>3812</v>
      </c>
      <c r="F110" s="1">
        <v>1181</v>
      </c>
      <c r="G110" s="2">
        <f>F110/E110</f>
        <v>0.30981112277019934</v>
      </c>
    </row>
    <row r="111" spans="1:7" ht="15">
      <c r="A111" s="1" t="s">
        <v>6</v>
      </c>
      <c r="B111" s="1" t="s">
        <v>51</v>
      </c>
      <c r="C111" s="1" t="str">
        <f>"141502"</f>
        <v>141502</v>
      </c>
      <c r="D111" s="1">
        <v>4</v>
      </c>
      <c r="E111" s="1">
        <v>2011</v>
      </c>
      <c r="F111" s="1">
        <v>617</v>
      </c>
      <c r="G111" s="2">
        <f>F111/E111</f>
        <v>0.30681253107906514</v>
      </c>
    </row>
    <row r="112" spans="1:7" ht="15">
      <c r="A112" s="1" t="s">
        <v>6</v>
      </c>
      <c r="B112" s="1" t="s">
        <v>50</v>
      </c>
      <c r="C112" s="1" t="str">
        <f>"141501"</f>
        <v>141501</v>
      </c>
      <c r="D112" s="1">
        <v>6</v>
      </c>
      <c r="E112" s="1">
        <v>5341</v>
      </c>
      <c r="F112" s="1">
        <v>1622</v>
      </c>
      <c r="G112" s="2">
        <f>F112/E112</f>
        <v>0.3036884478562067</v>
      </c>
    </row>
    <row r="113" spans="1:7" ht="15">
      <c r="A113" s="1" t="s">
        <v>6</v>
      </c>
      <c r="B113" s="1" t="s">
        <v>56</v>
      </c>
      <c r="C113" s="1" t="str">
        <f>"141507"</f>
        <v>141507</v>
      </c>
      <c r="D113" s="1">
        <v>8</v>
      </c>
      <c r="E113" s="1">
        <v>6500</v>
      </c>
      <c r="F113" s="1">
        <v>1873</v>
      </c>
      <c r="G113" s="2">
        <f>F113/E113</f>
        <v>0.28815384615384615</v>
      </c>
    </row>
    <row r="114" spans="1:7" ht="15">
      <c r="A114" s="1"/>
      <c r="B114" s="1"/>
      <c r="C114" s="1"/>
      <c r="D114" s="1">
        <f>SUM(D3:D113)</f>
        <v>792</v>
      </c>
      <c r="E114" s="1">
        <f>SUM(E3:E113)</f>
        <v>757788</v>
      </c>
      <c r="F114" s="1">
        <f>SUM(F3:F113)</f>
        <v>304462</v>
      </c>
      <c r="G114" s="2">
        <f>F114/E114</f>
        <v>0.40177727807777375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Osik</dc:creator>
  <cp:keywords/>
  <dc:description/>
  <cp:lastModifiedBy>Krzysztof Osik</cp:lastModifiedBy>
  <dcterms:created xsi:type="dcterms:W3CDTF">2015-10-25T17:30:11Z</dcterms:created>
  <dcterms:modified xsi:type="dcterms:W3CDTF">2015-10-25T17:30:11Z</dcterms:modified>
  <cp:category/>
  <cp:version/>
  <cp:contentType/>
  <cp:contentStatus/>
</cp:coreProperties>
</file>